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1\На сайт\01.04.21\"/>
    </mc:Choice>
  </mc:AlternateContent>
  <bookViews>
    <workbookView xWindow="360" yWindow="90" windowWidth="10920" windowHeight="6435"/>
  </bookViews>
  <sheets>
    <sheet name="_рік_ (2)" sheetId="3" r:id="rId1"/>
  </sheets>
  <definedNames>
    <definedName name="_xlnm._FilterDatabase" localSheetId="0" hidden="1">'_рік_ (2)'!$A$1:$L$272</definedName>
    <definedName name="_xlnm.Print_Titles" localSheetId="0">'_рік_ (2)'!$3:$4</definedName>
    <definedName name="_xlnm.Print_Area" localSheetId="0">'_рік_ (2)'!$A$1:$O$272</definedName>
  </definedNames>
  <calcPr calcId="152511"/>
</workbook>
</file>

<file path=xl/calcChain.xml><?xml version="1.0" encoding="utf-8"?>
<calcChain xmlns="http://schemas.openxmlformats.org/spreadsheetml/2006/main">
  <c r="I21" i="3" l="1"/>
  <c r="J21" i="3"/>
  <c r="K21" i="3"/>
  <c r="I22" i="3"/>
  <c r="J22" i="3"/>
  <c r="K22" i="3"/>
  <c r="I23" i="3"/>
  <c r="J23" i="3"/>
  <c r="K23" i="3"/>
  <c r="O202" i="3"/>
  <c r="O234" i="3"/>
  <c r="O235" i="3"/>
  <c r="N257" i="3" l="1"/>
  <c r="N236" i="3"/>
  <c r="N233" i="3"/>
  <c r="N207" i="3"/>
  <c r="N209" i="3"/>
  <c r="N210" i="3"/>
  <c r="N211" i="3"/>
  <c r="N201" i="3"/>
  <c r="N151" i="3"/>
  <c r="N134" i="3"/>
  <c r="N135" i="3"/>
  <c r="N136" i="3"/>
  <c r="N116" i="3"/>
  <c r="N112" i="3"/>
  <c r="N71" i="3"/>
  <c r="N64" i="3"/>
  <c r="N66" i="3"/>
  <c r="H195" i="3" l="1"/>
  <c r="M190" i="3" l="1"/>
  <c r="M182" i="3"/>
  <c r="N27" i="3" l="1"/>
  <c r="N28" i="3"/>
  <c r="N29" i="3"/>
  <c r="N30" i="3"/>
  <c r="N31" i="3"/>
  <c r="N32" i="3"/>
  <c r="N33" i="3"/>
  <c r="N34" i="3"/>
  <c r="N35" i="3"/>
  <c r="N36" i="3"/>
  <c r="N37" i="3"/>
  <c r="N38" i="3"/>
  <c r="N39" i="3"/>
  <c r="N40" i="3"/>
  <c r="N41" i="3"/>
  <c r="N42" i="3"/>
  <c r="N43" i="3"/>
  <c r="N44" i="3"/>
  <c r="N45" i="3"/>
  <c r="N46" i="3"/>
  <c r="N47" i="3"/>
  <c r="N83" i="3"/>
  <c r="N105" i="3"/>
  <c r="N149" i="3"/>
  <c r="N150" i="3"/>
  <c r="N167" i="3"/>
  <c r="N168" i="3"/>
  <c r="N169" i="3"/>
  <c r="N170" i="3"/>
  <c r="N171" i="3"/>
  <c r="N172" i="3"/>
  <c r="N173" i="3"/>
  <c r="N174" i="3"/>
  <c r="N177" i="3"/>
  <c r="N178" i="3"/>
  <c r="N181" i="3"/>
  <c r="N186" i="3"/>
  <c r="N188" i="3"/>
  <c r="N189" i="3"/>
  <c r="N192" i="3"/>
  <c r="N197" i="3"/>
  <c r="N230" i="3"/>
  <c r="I202" i="3"/>
  <c r="N129" i="3" l="1"/>
  <c r="M113" i="3"/>
  <c r="N61" i="3" l="1"/>
  <c r="N82" i="3"/>
  <c r="N78" i="3"/>
  <c r="N84" i="3"/>
  <c r="N86" i="3"/>
  <c r="N101" i="3"/>
  <c r="N114" i="3"/>
  <c r="N121" i="3"/>
  <c r="N138" i="3"/>
  <c r="N165" i="3"/>
  <c r="N166" i="3"/>
  <c r="N179" i="3"/>
  <c r="N229" i="3"/>
  <c r="N204" i="3"/>
  <c r="N200" i="3"/>
  <c r="N203" i="3"/>
  <c r="M20" i="3" l="1"/>
  <c r="O7" i="3"/>
  <c r="O8" i="3"/>
  <c r="O9" i="3"/>
  <c r="E242" i="3" l="1"/>
  <c r="F198" i="3"/>
  <c r="G198" i="3"/>
  <c r="H198" i="3"/>
  <c r="E198" i="3"/>
  <c r="E155" i="3"/>
  <c r="F20" i="3" l="1"/>
  <c r="G20" i="3"/>
  <c r="H20" i="3"/>
  <c r="E20" i="3"/>
  <c r="O21" i="3"/>
  <c r="N22" i="3"/>
  <c r="O22" i="3"/>
  <c r="N23" i="3"/>
  <c r="O23" i="3"/>
  <c r="N7" i="3" l="1"/>
  <c r="I121" i="3"/>
  <c r="N255" i="3" l="1"/>
  <c r="N256" i="3"/>
  <c r="N154" i="3"/>
  <c r="N140" i="3"/>
  <c r="M263" i="3" l="1"/>
  <c r="F263" i="3"/>
  <c r="G263" i="3"/>
  <c r="H263" i="3"/>
  <c r="E263" i="3"/>
  <c r="O267" i="3"/>
  <c r="N267" i="3"/>
  <c r="I267" i="3"/>
  <c r="O268" i="3" l="1"/>
  <c r="O266" i="3"/>
  <c r="O265" i="3"/>
  <c r="O264" i="3"/>
  <c r="O262" i="3"/>
  <c r="O259" i="3"/>
  <c r="O258" i="3"/>
  <c r="O257" i="3"/>
  <c r="O256" i="3"/>
  <c r="O255" i="3"/>
  <c r="O253" i="3"/>
  <c r="O252" i="3"/>
  <c r="O250" i="3"/>
  <c r="O249" i="3"/>
  <c r="O248" i="3"/>
  <c r="O247" i="3"/>
  <c r="O246" i="3"/>
  <c r="O245" i="3"/>
  <c r="O244" i="3"/>
  <c r="O243" i="3"/>
  <c r="O241" i="3"/>
  <c r="O239" i="3"/>
  <c r="O238" i="3"/>
  <c r="O236" i="3"/>
  <c r="O232" i="3"/>
  <c r="O231" i="3"/>
  <c r="O230" i="3"/>
  <c r="O229" i="3"/>
  <c r="O228" i="3"/>
  <c r="O226" i="3"/>
  <c r="O225" i="3"/>
  <c r="O223" i="3"/>
  <c r="O222" i="3"/>
  <c r="O221" i="3"/>
  <c r="O219" i="3"/>
  <c r="O218" i="3"/>
  <c r="O217" i="3"/>
  <c r="O216" i="3"/>
  <c r="O214" i="3"/>
  <c r="O212" i="3"/>
  <c r="O211" i="3"/>
  <c r="O210" i="3"/>
  <c r="O209" i="3"/>
  <c r="O208" i="3"/>
  <c r="O206" i="3"/>
  <c r="O205" i="3"/>
  <c r="O204" i="3"/>
  <c r="O203" i="3"/>
  <c r="O201" i="3"/>
  <c r="O200" i="3"/>
  <c r="O199" i="3"/>
  <c r="O197" i="3"/>
  <c r="O196" i="3"/>
  <c r="O194" i="3"/>
  <c r="O193" i="3"/>
  <c r="O192" i="3"/>
  <c r="O191" i="3"/>
  <c r="O189" i="3"/>
  <c r="O188" i="3"/>
  <c r="O187" i="3"/>
  <c r="O186" i="3"/>
  <c r="O185" i="3"/>
  <c r="O183" i="3"/>
  <c r="O181" i="3"/>
  <c r="O180" i="3"/>
  <c r="O179" i="3"/>
  <c r="O178" i="3"/>
  <c r="O177" i="3"/>
  <c r="O176" i="3"/>
  <c r="O174" i="3"/>
  <c r="O173" i="3"/>
  <c r="O172" i="3"/>
  <c r="O171" i="3"/>
  <c r="O169" i="3"/>
  <c r="O168" i="3"/>
  <c r="O166" i="3"/>
  <c r="O165" i="3"/>
  <c r="O163" i="3"/>
  <c r="O162" i="3"/>
  <c r="O160" i="3"/>
  <c r="O159" i="3"/>
  <c r="O157" i="3"/>
  <c r="O156" i="3"/>
  <c r="O154" i="3"/>
  <c r="O153" i="3"/>
  <c r="O151" i="3"/>
  <c r="O150" i="3"/>
  <c r="O149" i="3"/>
  <c r="O148" i="3"/>
  <c r="O147" i="3"/>
  <c r="O146" i="3"/>
  <c r="O145" i="3"/>
  <c r="O143" i="3"/>
  <c r="O141" i="3"/>
  <c r="O140" i="3"/>
  <c r="O139" i="3"/>
  <c r="O138" i="3"/>
  <c r="O136" i="3"/>
  <c r="O135" i="3"/>
  <c r="O134" i="3"/>
  <c r="O133" i="3"/>
  <c r="O132" i="3"/>
  <c r="O130" i="3"/>
  <c r="O129" i="3"/>
  <c r="O128" i="3"/>
  <c r="O127" i="3"/>
  <c r="O125" i="3"/>
  <c r="O124" i="3"/>
  <c r="O122" i="3"/>
  <c r="O121" i="3"/>
  <c r="O120" i="3"/>
  <c r="O119" i="3"/>
  <c r="O118" i="3"/>
  <c r="O116" i="3"/>
  <c r="O115" i="3"/>
  <c r="O114" i="3"/>
  <c r="O112" i="3"/>
  <c r="O111" i="3"/>
  <c r="O110" i="3"/>
  <c r="O108" i="3"/>
  <c r="O107" i="3"/>
  <c r="O106" i="3"/>
  <c r="O105" i="3"/>
  <c r="O104" i="3"/>
  <c r="O103" i="3"/>
  <c r="O101" i="3"/>
  <c r="O100" i="3"/>
  <c r="O98" i="3"/>
  <c r="O96" i="3"/>
  <c r="O95" i="3"/>
  <c r="O94" i="3"/>
  <c r="O93" i="3"/>
  <c r="O92" i="3"/>
  <c r="O91" i="3"/>
  <c r="O89" i="3"/>
  <c r="O88" i="3"/>
  <c r="O87" i="3"/>
  <c r="O86" i="3"/>
  <c r="O85" i="3"/>
  <c r="O84" i="3"/>
  <c r="O83" i="3"/>
  <c r="O82" i="3"/>
  <c r="O80" i="3"/>
  <c r="O78" i="3"/>
  <c r="O77" i="3"/>
  <c r="O76" i="3"/>
  <c r="O75" i="3"/>
  <c r="O74" i="3"/>
  <c r="O73" i="3"/>
  <c r="O71" i="3"/>
  <c r="O70" i="3"/>
  <c r="O69" i="3"/>
  <c r="O67" i="3"/>
  <c r="O66" i="3"/>
  <c r="O65" i="3"/>
  <c r="O63" i="3"/>
  <c r="O62" i="3"/>
  <c r="O61" i="3"/>
  <c r="O60" i="3"/>
  <c r="O59" i="3"/>
  <c r="O57" i="3"/>
  <c r="O56" i="3"/>
  <c r="O55" i="3"/>
  <c r="O53" i="3"/>
  <c r="O52" i="3"/>
  <c r="O50" i="3"/>
  <c r="O49" i="3"/>
  <c r="O47" i="3"/>
  <c r="O46" i="3"/>
  <c r="O45" i="3"/>
  <c r="O44" i="3"/>
  <c r="O43" i="3"/>
  <c r="O42" i="3"/>
  <c r="O41" i="3"/>
  <c r="O40" i="3"/>
  <c r="O38" i="3"/>
  <c r="O37" i="3"/>
  <c r="O36" i="3"/>
  <c r="O35" i="3"/>
  <c r="O34" i="3"/>
  <c r="O33" i="3"/>
  <c r="O32" i="3"/>
  <c r="O31" i="3"/>
  <c r="O30" i="3"/>
  <c r="O29" i="3"/>
  <c r="O28" i="3"/>
  <c r="O26" i="3"/>
  <c r="O25" i="3"/>
  <c r="O24" i="3"/>
  <c r="O19" i="3"/>
  <c r="O18" i="3"/>
  <c r="O17" i="3"/>
  <c r="O15" i="3"/>
  <c r="O14" i="3"/>
  <c r="O13" i="3"/>
  <c r="O11" i="3"/>
  <c r="I105" i="3" l="1"/>
  <c r="K105" i="3"/>
  <c r="L105" i="3"/>
  <c r="N265" i="3"/>
  <c r="N264" i="3"/>
  <c r="N259" i="3"/>
  <c r="N253" i="3"/>
  <c r="N250" i="3"/>
  <c r="N249" i="3"/>
  <c r="N248" i="3"/>
  <c r="N247" i="3"/>
  <c r="N245" i="3"/>
  <c r="N244" i="3"/>
  <c r="N239" i="3"/>
  <c r="N238" i="3"/>
  <c r="N232" i="3"/>
  <c r="N226" i="3"/>
  <c r="N223" i="3"/>
  <c r="N222" i="3"/>
  <c r="N221" i="3"/>
  <c r="N219" i="3"/>
  <c r="N218" i="3"/>
  <c r="N216" i="3"/>
  <c r="N214" i="3"/>
  <c r="N212" i="3"/>
  <c r="N180" i="3"/>
  <c r="N160" i="3"/>
  <c r="N159" i="3"/>
  <c r="N157" i="3"/>
  <c r="N148" i="3"/>
  <c r="N145" i="3"/>
  <c r="N143" i="3"/>
  <c r="N133" i="3"/>
  <c r="N128" i="3"/>
  <c r="N125" i="3"/>
  <c r="N122" i="3"/>
  <c r="N120" i="3"/>
  <c r="N119" i="3"/>
  <c r="N110" i="3"/>
  <c r="N108" i="3"/>
  <c r="N104" i="3"/>
  <c r="N94" i="3"/>
  <c r="N91" i="3"/>
  <c r="N89" i="3"/>
  <c r="N88" i="3"/>
  <c r="N87" i="3"/>
  <c r="N77" i="3"/>
  <c r="N76" i="3"/>
  <c r="N74" i="3"/>
  <c r="N70" i="3"/>
  <c r="N67" i="3"/>
  <c r="N60" i="3"/>
  <c r="N57" i="3"/>
  <c r="N56" i="3"/>
  <c r="N50" i="3"/>
  <c r="N26" i="3"/>
  <c r="N25" i="3"/>
  <c r="N19" i="3"/>
  <c r="N18" i="3"/>
  <c r="N15" i="3"/>
  <c r="N14" i="3"/>
  <c r="N9" i="3"/>
  <c r="N8" i="3"/>
  <c r="L114" i="3" l="1"/>
  <c r="L115" i="3"/>
  <c r="L116" i="3"/>
  <c r="M254" i="3" l="1"/>
  <c r="M251" i="3"/>
  <c r="M242" i="3"/>
  <c r="M240" i="3" s="1"/>
  <c r="M233" i="3"/>
  <c r="M227" i="3" s="1"/>
  <c r="M224" i="3"/>
  <c r="M215" i="3" l="1"/>
  <c r="M213" i="3" s="1"/>
  <c r="M207" i="3"/>
  <c r="M198" i="3"/>
  <c r="M195" i="3" s="1"/>
  <c r="N198" i="3" l="1"/>
  <c r="O198" i="3"/>
  <c r="M184" i="3"/>
  <c r="M175" i="3"/>
  <c r="N175" i="3" s="1"/>
  <c r="M167" i="3"/>
  <c r="M164" i="3"/>
  <c r="M161" i="3"/>
  <c r="M155" i="3"/>
  <c r="M137" i="3"/>
  <c r="M131" i="3"/>
  <c r="M126" i="3"/>
  <c r="M123" i="3"/>
  <c r="M117" i="3"/>
  <c r="M109" i="3" s="1"/>
  <c r="M102" i="3"/>
  <c r="M99" i="3"/>
  <c r="M90" i="3"/>
  <c r="M81" i="3"/>
  <c r="M72" i="3"/>
  <c r="M68" i="3"/>
  <c r="M64" i="3"/>
  <c r="M58" i="3"/>
  <c r="M54" i="3"/>
  <c r="M51" i="3"/>
  <c r="M48" i="3"/>
  <c r="M39" i="3"/>
  <c r="M27" i="3"/>
  <c r="M16" i="3"/>
  <c r="M12" i="3"/>
  <c r="M10" i="3" l="1"/>
  <c r="M79" i="3"/>
  <c r="M152" i="3"/>
  <c r="M97" i="3"/>
  <c r="M260" i="3" l="1"/>
  <c r="M261" i="3" s="1"/>
  <c r="M142" i="3"/>
  <c r="G39" i="3"/>
  <c r="M269" i="3" l="1"/>
  <c r="M270" i="3"/>
  <c r="G27" i="3"/>
  <c r="H27" i="3"/>
  <c r="F27" i="3"/>
  <c r="I36" i="3"/>
  <c r="J36" i="3"/>
  <c r="K36" i="3"/>
  <c r="L36" i="3"/>
  <c r="I37" i="3"/>
  <c r="J37" i="3"/>
  <c r="K37" i="3"/>
  <c r="L37" i="3"/>
  <c r="O27" i="3" l="1"/>
  <c r="H39" i="3"/>
  <c r="F39" i="3"/>
  <c r="I46" i="3"/>
  <c r="J46" i="3"/>
  <c r="K46" i="3"/>
  <c r="L46" i="3"/>
  <c r="E224" i="3"/>
  <c r="O39" i="3" l="1"/>
  <c r="I129" i="3"/>
  <c r="K129" i="3"/>
  <c r="L129" i="3"/>
  <c r="I130" i="3"/>
  <c r="K130" i="3"/>
  <c r="L130" i="3"/>
  <c r="E81" i="3"/>
  <c r="F81" i="3"/>
  <c r="I95" i="3" l="1"/>
  <c r="K95" i="3"/>
  <c r="L95" i="3"/>
  <c r="I85" i="3"/>
  <c r="J85" i="3"/>
  <c r="K85" i="3"/>
  <c r="L85" i="3"/>
  <c r="I86" i="3"/>
  <c r="J86" i="3"/>
  <c r="K86" i="3"/>
  <c r="L86" i="3"/>
  <c r="I173" i="3" l="1"/>
  <c r="G170" i="3"/>
  <c r="H170" i="3"/>
  <c r="F170" i="3"/>
  <c r="O170" i="3" l="1"/>
  <c r="H207" i="3"/>
  <c r="O207" i="3" l="1"/>
  <c r="G207" i="3"/>
  <c r="F207" i="3"/>
  <c r="I208" i="3"/>
  <c r="I209" i="3"/>
  <c r="I189" i="3" l="1"/>
  <c r="I191" i="3"/>
  <c r="I192" i="3"/>
  <c r="G190" i="3"/>
  <c r="H190" i="3"/>
  <c r="N190" i="3" s="1"/>
  <c r="F190" i="3"/>
  <c r="O190" i="3" l="1"/>
  <c r="I190" i="3"/>
  <c r="I171" i="3"/>
  <c r="I172" i="3"/>
  <c r="I174" i="3"/>
  <c r="I170" i="3" l="1"/>
  <c r="G81" i="3"/>
  <c r="H81" i="3"/>
  <c r="N81" i="3" s="1"/>
  <c r="I84" i="3"/>
  <c r="J84" i="3"/>
  <c r="K84" i="3"/>
  <c r="L84" i="3"/>
  <c r="O81" i="3" l="1"/>
  <c r="I214" i="3"/>
  <c r="I216" i="3"/>
  <c r="I217" i="3"/>
  <c r="I218" i="3"/>
  <c r="I219" i="3"/>
  <c r="I221" i="3"/>
  <c r="I222" i="3"/>
  <c r="I223" i="3"/>
  <c r="I225" i="3"/>
  <c r="I226" i="3"/>
  <c r="I245" i="3" l="1"/>
  <c r="I246" i="3"/>
  <c r="G242" i="3"/>
  <c r="H242" i="3"/>
  <c r="O242" i="3" s="1"/>
  <c r="F242" i="3"/>
  <c r="G220" i="3"/>
  <c r="H220" i="3"/>
  <c r="F220" i="3"/>
  <c r="O220" i="3" l="1"/>
  <c r="N220" i="3"/>
  <c r="I220" i="3"/>
  <c r="I242" i="3"/>
  <c r="I25" i="3"/>
  <c r="K25" i="3"/>
  <c r="L25" i="3"/>
  <c r="I40" i="3" l="1"/>
  <c r="J40" i="3"/>
  <c r="K40" i="3"/>
  <c r="I41" i="3"/>
  <c r="J41" i="3"/>
  <c r="K41" i="3"/>
  <c r="I42" i="3"/>
  <c r="J42" i="3"/>
  <c r="K42" i="3"/>
  <c r="I43" i="3"/>
  <c r="J43" i="3"/>
  <c r="K43" i="3"/>
  <c r="I44" i="3"/>
  <c r="J44" i="3"/>
  <c r="K44" i="3"/>
  <c r="I45" i="3"/>
  <c r="J45" i="3"/>
  <c r="K45" i="3"/>
  <c r="I82" i="3"/>
  <c r="J82" i="3"/>
  <c r="K82" i="3"/>
  <c r="L82" i="3"/>
  <c r="I83" i="3"/>
  <c r="J83" i="3"/>
  <c r="K83" i="3"/>
  <c r="L83" i="3"/>
  <c r="I106" i="3"/>
  <c r="K106" i="3"/>
  <c r="L106" i="3"/>
  <c r="I230" i="3"/>
  <c r="I257" i="3"/>
  <c r="G137" i="3" l="1"/>
  <c r="H137" i="3"/>
  <c r="O137" i="3" l="1"/>
  <c r="F137" i="3"/>
  <c r="I71" i="3" l="1"/>
  <c r="K73" i="3"/>
  <c r="K74" i="3"/>
  <c r="K75" i="3"/>
  <c r="K88" i="3"/>
  <c r="K89" i="3"/>
  <c r="K91" i="3"/>
  <c r="K92" i="3"/>
  <c r="K93" i="3"/>
  <c r="K94" i="3"/>
  <c r="I88" i="3"/>
  <c r="I89" i="3"/>
  <c r="I91" i="3"/>
  <c r="I92" i="3"/>
  <c r="I93" i="3"/>
  <c r="I94" i="3"/>
  <c r="K100" i="3"/>
  <c r="K101" i="3"/>
  <c r="K103" i="3"/>
  <c r="I100" i="3"/>
  <c r="I101" i="3"/>
  <c r="I103" i="3"/>
  <c r="L139" i="3"/>
  <c r="L138" i="3"/>
  <c r="L137" i="3"/>
  <c r="L136" i="3"/>
  <c r="L135" i="3"/>
  <c r="L134" i="3"/>
  <c r="L133" i="3"/>
  <c r="L132" i="3"/>
  <c r="L128" i="3"/>
  <c r="L127" i="3"/>
  <c r="L125" i="3"/>
  <c r="K128" i="3"/>
  <c r="K127" i="3"/>
  <c r="K120" i="3"/>
  <c r="K119" i="3"/>
  <c r="K118" i="3"/>
  <c r="K116" i="3"/>
  <c r="K115" i="3"/>
  <c r="K114" i="3"/>
  <c r="K112" i="3"/>
  <c r="L120" i="3"/>
  <c r="L119" i="3"/>
  <c r="L118" i="3"/>
  <c r="L112" i="3"/>
  <c r="L111" i="3"/>
  <c r="L104" i="3"/>
  <c r="L103" i="3"/>
  <c r="L101" i="3"/>
  <c r="L100" i="3"/>
  <c r="L96" i="3"/>
  <c r="L94" i="3"/>
  <c r="I73" i="3"/>
  <c r="I74" i="3"/>
  <c r="I75" i="3"/>
  <c r="L75" i="3"/>
  <c r="L74" i="3"/>
  <c r="L47" i="3"/>
  <c r="L19" i="3"/>
  <c r="L18" i="3"/>
  <c r="L17" i="3"/>
  <c r="L7" i="3"/>
  <c r="I256" i="3"/>
  <c r="I255" i="3"/>
  <c r="I253" i="3"/>
  <c r="I252" i="3"/>
  <c r="I236" i="3"/>
  <c r="I235" i="3"/>
  <c r="I234" i="3"/>
  <c r="I211" i="3"/>
  <c r="I200" i="3"/>
  <c r="I199" i="3"/>
  <c r="I197" i="3"/>
  <c r="I194" i="3"/>
  <c r="I193" i="3"/>
  <c r="I188" i="3"/>
  <c r="I187" i="3"/>
  <c r="I186" i="3"/>
  <c r="I185" i="3"/>
  <c r="I128" i="3"/>
  <c r="I127" i="3"/>
  <c r="I120" i="3"/>
  <c r="I119" i="3"/>
  <c r="I118" i="3"/>
  <c r="I116" i="3"/>
  <c r="I115" i="3"/>
  <c r="I114" i="3"/>
  <c r="I112" i="3"/>
  <c r="I111" i="3"/>
  <c r="K7" i="3"/>
  <c r="I7" i="3"/>
  <c r="H123" i="3"/>
  <c r="N123" i="3" l="1"/>
  <c r="O123" i="3"/>
  <c r="K208" i="3"/>
  <c r="I210" i="3"/>
  <c r="K210" i="3"/>
  <c r="I207" i="3" l="1"/>
  <c r="K207" i="3"/>
  <c r="G123" i="3"/>
  <c r="J71" i="3" l="1"/>
  <c r="K71" i="3"/>
  <c r="L71" i="3"/>
  <c r="F123" i="3"/>
  <c r="F254" i="3" l="1"/>
  <c r="G254" i="3"/>
  <c r="H254" i="3"/>
  <c r="N254" i="3" s="1"/>
  <c r="E254" i="3"/>
  <c r="F251" i="3"/>
  <c r="G251" i="3"/>
  <c r="H251" i="3"/>
  <c r="E251" i="3"/>
  <c r="F240" i="3"/>
  <c r="G240" i="3"/>
  <c r="H240" i="3"/>
  <c r="O240" i="3" s="1"/>
  <c r="E240" i="3"/>
  <c r="F237" i="3"/>
  <c r="G237" i="3"/>
  <c r="H237" i="3"/>
  <c r="E237" i="3"/>
  <c r="F233" i="3"/>
  <c r="F227" i="3" s="1"/>
  <c r="G233" i="3"/>
  <c r="G227" i="3" s="1"/>
  <c r="H233" i="3"/>
  <c r="E233" i="3"/>
  <c r="E227" i="3" s="1"/>
  <c r="F224" i="3"/>
  <c r="G224" i="3"/>
  <c r="H224" i="3"/>
  <c r="F215" i="3"/>
  <c r="G215" i="3"/>
  <c r="G213" i="3" s="1"/>
  <c r="H215" i="3"/>
  <c r="E215" i="3"/>
  <c r="E213" i="3" s="1"/>
  <c r="E207" i="3"/>
  <c r="E195" i="3" s="1"/>
  <c r="F195" i="3"/>
  <c r="G195" i="3"/>
  <c r="F184" i="3"/>
  <c r="F182" i="3" s="1"/>
  <c r="G184" i="3"/>
  <c r="G182" i="3" s="1"/>
  <c r="H184" i="3"/>
  <c r="E184" i="3"/>
  <c r="E182" i="3" s="1"/>
  <c r="F175" i="3"/>
  <c r="G175" i="3"/>
  <c r="H175" i="3"/>
  <c r="E175" i="3"/>
  <c r="F167" i="3"/>
  <c r="G167" i="3"/>
  <c r="H167" i="3"/>
  <c r="E167" i="3"/>
  <c r="F161" i="3"/>
  <c r="G161" i="3"/>
  <c r="H161" i="3"/>
  <c r="O161" i="3" s="1"/>
  <c r="E161" i="3"/>
  <c r="E158" i="3"/>
  <c r="F155" i="3"/>
  <c r="G155" i="3"/>
  <c r="H155" i="3"/>
  <c r="O184" i="3" l="1"/>
  <c r="N184" i="3"/>
  <c r="O175" i="3"/>
  <c r="O224" i="3"/>
  <c r="N224" i="3"/>
  <c r="N155" i="3"/>
  <c r="O155" i="3"/>
  <c r="H213" i="3"/>
  <c r="O215" i="3"/>
  <c r="N215" i="3"/>
  <c r="O254" i="3"/>
  <c r="O167" i="3"/>
  <c r="N195" i="3"/>
  <c r="O195" i="3"/>
  <c r="N251" i="3"/>
  <c r="O251" i="3"/>
  <c r="O237" i="3"/>
  <c r="N237" i="3"/>
  <c r="O233" i="3"/>
  <c r="H182" i="3"/>
  <c r="N182" i="3" s="1"/>
  <c r="I224" i="3"/>
  <c r="I215" i="3"/>
  <c r="F213" i="3"/>
  <c r="I251" i="3"/>
  <c r="I254" i="3"/>
  <c r="H227" i="3"/>
  <c r="I233" i="3"/>
  <c r="I198" i="3"/>
  <c r="I184" i="3"/>
  <c r="G152" i="3"/>
  <c r="G260" i="3" s="1"/>
  <c r="N213" i="3" l="1"/>
  <c r="O213" i="3"/>
  <c r="O182" i="3"/>
  <c r="O227" i="3"/>
  <c r="E137" i="3"/>
  <c r="F131" i="3"/>
  <c r="G131" i="3"/>
  <c r="H131" i="3"/>
  <c r="O131" i="3" s="1"/>
  <c r="E131" i="3"/>
  <c r="F126" i="3"/>
  <c r="G126" i="3"/>
  <c r="H126" i="3"/>
  <c r="E126" i="3"/>
  <c r="E123" i="3"/>
  <c r="F113" i="3"/>
  <c r="G113" i="3"/>
  <c r="H113" i="3"/>
  <c r="E113" i="3"/>
  <c r="F117" i="3"/>
  <c r="G117" i="3"/>
  <c r="H117" i="3"/>
  <c r="E117" i="3"/>
  <c r="F102" i="3"/>
  <c r="G102" i="3"/>
  <c r="H102" i="3"/>
  <c r="E102" i="3"/>
  <c r="F99" i="3"/>
  <c r="G99" i="3"/>
  <c r="H99" i="3"/>
  <c r="N99" i="3" s="1"/>
  <c r="E99" i="3"/>
  <c r="F90" i="3"/>
  <c r="F79" i="3" s="1"/>
  <c r="G90" i="3"/>
  <c r="H90" i="3"/>
  <c r="E90" i="3"/>
  <c r="E79" i="3" s="1"/>
  <c r="F72" i="3"/>
  <c r="G72" i="3"/>
  <c r="H72" i="3"/>
  <c r="E72" i="3"/>
  <c r="F64" i="3"/>
  <c r="G64" i="3"/>
  <c r="H64" i="3"/>
  <c r="E64" i="3"/>
  <c r="E54" i="3"/>
  <c r="F48" i="3"/>
  <c r="G48" i="3"/>
  <c r="H48" i="3"/>
  <c r="H10" i="3" s="1"/>
  <c r="E48" i="3"/>
  <c r="E39" i="3"/>
  <c r="O113" i="3" l="1"/>
  <c r="F97" i="3"/>
  <c r="N117" i="3"/>
  <c r="O117" i="3"/>
  <c r="N48" i="3"/>
  <c r="O48" i="3"/>
  <c r="O72" i="3"/>
  <c r="N102" i="3"/>
  <c r="O102" i="3"/>
  <c r="E97" i="3"/>
  <c r="N126" i="3"/>
  <c r="O126" i="3"/>
  <c r="H79" i="3"/>
  <c r="N79" i="3" s="1"/>
  <c r="O90" i="3"/>
  <c r="O64" i="3"/>
  <c r="O99" i="3"/>
  <c r="I131" i="3"/>
  <c r="N131" i="3"/>
  <c r="L113" i="3"/>
  <c r="K90" i="3"/>
  <c r="G79" i="3"/>
  <c r="H97" i="3"/>
  <c r="G97" i="3"/>
  <c r="I113" i="3"/>
  <c r="I126" i="3"/>
  <c r="I90" i="3"/>
  <c r="I117" i="3"/>
  <c r="I102" i="3"/>
  <c r="L131" i="3"/>
  <c r="K131" i="3"/>
  <c r="L126" i="3"/>
  <c r="K126" i="3"/>
  <c r="K117" i="3"/>
  <c r="L117" i="3"/>
  <c r="K113" i="3"/>
  <c r="L102" i="3"/>
  <c r="K102" i="3"/>
  <c r="K99" i="3"/>
  <c r="L99" i="3"/>
  <c r="I99" i="3"/>
  <c r="H109" i="3"/>
  <c r="F109" i="3"/>
  <c r="E109" i="3"/>
  <c r="G109" i="3"/>
  <c r="E27" i="3"/>
  <c r="O79" i="3" l="1"/>
  <c r="N97" i="3"/>
  <c r="O97" i="3"/>
  <c r="N109" i="3"/>
  <c r="O109" i="3"/>
  <c r="L97" i="3"/>
  <c r="F16" i="3"/>
  <c r="G16" i="3"/>
  <c r="H16" i="3"/>
  <c r="E16" i="3"/>
  <c r="F12" i="3"/>
  <c r="G12" i="3"/>
  <c r="H12" i="3"/>
  <c r="E12" i="3"/>
  <c r="N16" i="3" l="1"/>
  <c r="O16" i="3"/>
  <c r="N12" i="3"/>
  <c r="O12" i="3"/>
  <c r="L16" i="3"/>
  <c r="H158" i="3"/>
  <c r="N158" i="3" l="1"/>
  <c r="O158" i="3"/>
  <c r="I150" i="3"/>
  <c r="K269" i="3" l="1"/>
  <c r="L268" i="3"/>
  <c r="K268" i="3"/>
  <c r="I268" i="3"/>
  <c r="K266" i="3"/>
  <c r="I266" i="3"/>
  <c r="L265" i="3"/>
  <c r="K265" i="3"/>
  <c r="I265" i="3"/>
  <c r="K264" i="3"/>
  <c r="K263" i="3"/>
  <c r="K262" i="3"/>
  <c r="I262" i="3"/>
  <c r="K259" i="3"/>
  <c r="K258" i="3"/>
  <c r="I258" i="3"/>
  <c r="K250" i="3"/>
  <c r="I250" i="3"/>
  <c r="K249" i="3"/>
  <c r="I249" i="3"/>
  <c r="K248" i="3"/>
  <c r="I248" i="3"/>
  <c r="K247" i="3"/>
  <c r="I247" i="3"/>
  <c r="I244" i="3"/>
  <c r="I243" i="3"/>
  <c r="K242" i="3"/>
  <c r="K241" i="3"/>
  <c r="I241" i="3"/>
  <c r="K240" i="3"/>
  <c r="I240" i="3"/>
  <c r="K239" i="3"/>
  <c r="I239" i="3"/>
  <c r="K238" i="3"/>
  <c r="I238" i="3"/>
  <c r="K237" i="3"/>
  <c r="I237" i="3"/>
  <c r="K232" i="3"/>
  <c r="I232" i="3"/>
  <c r="K231" i="3"/>
  <c r="I231" i="3"/>
  <c r="K229" i="3"/>
  <c r="I229" i="3"/>
  <c r="K228" i="3"/>
  <c r="I228" i="3"/>
  <c r="K226" i="3"/>
  <c r="K224" i="3"/>
  <c r="K216" i="3"/>
  <c r="K215" i="3"/>
  <c r="K214" i="3"/>
  <c r="K213" i="3"/>
  <c r="I213" i="3"/>
  <c r="K206" i="3"/>
  <c r="I206" i="3"/>
  <c r="K205" i="3"/>
  <c r="I205" i="3"/>
  <c r="K204" i="3"/>
  <c r="K203" i="3"/>
  <c r="I203" i="3"/>
  <c r="K201" i="3"/>
  <c r="I201" i="3"/>
  <c r="K196" i="3"/>
  <c r="I196" i="3"/>
  <c r="K193" i="3"/>
  <c r="K189" i="3"/>
  <c r="K187" i="3"/>
  <c r="K183" i="3"/>
  <c r="I183" i="3"/>
  <c r="K182" i="3"/>
  <c r="I182" i="3"/>
  <c r="K181" i="3"/>
  <c r="I181" i="3"/>
  <c r="K180" i="3"/>
  <c r="I180" i="3"/>
  <c r="K179" i="3"/>
  <c r="I179" i="3"/>
  <c r="K178" i="3"/>
  <c r="I178" i="3"/>
  <c r="K177" i="3"/>
  <c r="I177" i="3"/>
  <c r="K175" i="3"/>
  <c r="I175" i="3"/>
  <c r="K169" i="3"/>
  <c r="I169" i="3"/>
  <c r="K167" i="3"/>
  <c r="K166" i="3"/>
  <c r="I166" i="3"/>
  <c r="K165" i="3"/>
  <c r="I165" i="3"/>
  <c r="H164" i="3"/>
  <c r="K164" i="3"/>
  <c r="F164" i="3"/>
  <c r="E164" i="3"/>
  <c r="E152" i="3" s="1"/>
  <c r="E260" i="3" s="1"/>
  <c r="K163" i="3"/>
  <c r="I163" i="3"/>
  <c r="K162" i="3"/>
  <c r="I162" i="3"/>
  <c r="K160" i="3"/>
  <c r="I160" i="3"/>
  <c r="K159" i="3"/>
  <c r="I159" i="3"/>
  <c r="K158" i="3"/>
  <c r="F158" i="3"/>
  <c r="K157" i="3"/>
  <c r="I157" i="3"/>
  <c r="K156" i="3"/>
  <c r="I156" i="3"/>
  <c r="K154" i="3"/>
  <c r="I154" i="3"/>
  <c r="K153" i="3"/>
  <c r="I153" i="3"/>
  <c r="K151" i="3"/>
  <c r="I151" i="3"/>
  <c r="K150" i="3"/>
  <c r="K149" i="3"/>
  <c r="I149" i="3"/>
  <c r="K148" i="3"/>
  <c r="I148" i="3"/>
  <c r="L147" i="3"/>
  <c r="K147" i="3"/>
  <c r="I147" i="3"/>
  <c r="L146" i="3"/>
  <c r="K146" i="3"/>
  <c r="I146" i="3"/>
  <c r="L145" i="3"/>
  <c r="K145" i="3"/>
  <c r="J145" i="3"/>
  <c r="I145" i="3"/>
  <c r="H144" i="3"/>
  <c r="G144" i="3"/>
  <c r="K144" i="3" s="1"/>
  <c r="F144" i="3"/>
  <c r="I144" i="3" s="1"/>
  <c r="E144" i="3"/>
  <c r="L143" i="3"/>
  <c r="K143" i="3"/>
  <c r="I143" i="3"/>
  <c r="L141" i="3"/>
  <c r="K141" i="3"/>
  <c r="I141" i="3"/>
  <c r="L140" i="3"/>
  <c r="K140" i="3"/>
  <c r="J140" i="3"/>
  <c r="I140" i="3"/>
  <c r="K139" i="3"/>
  <c r="J139" i="3"/>
  <c r="I139" i="3"/>
  <c r="K138" i="3"/>
  <c r="J138" i="3"/>
  <c r="I138" i="3"/>
  <c r="K137" i="3"/>
  <c r="J137" i="3"/>
  <c r="I137" i="3"/>
  <c r="K136" i="3"/>
  <c r="J136" i="3"/>
  <c r="I136" i="3"/>
  <c r="K135" i="3"/>
  <c r="J135" i="3"/>
  <c r="I135" i="3"/>
  <c r="K134" i="3"/>
  <c r="J134" i="3"/>
  <c r="I134" i="3"/>
  <c r="K133" i="3"/>
  <c r="J133" i="3"/>
  <c r="I133" i="3"/>
  <c r="K125" i="3"/>
  <c r="I125" i="3"/>
  <c r="L124" i="3"/>
  <c r="K124" i="3"/>
  <c r="I124" i="3"/>
  <c r="I123" i="3"/>
  <c r="L122" i="3"/>
  <c r="K122" i="3"/>
  <c r="J122" i="3"/>
  <c r="I122" i="3"/>
  <c r="L121" i="3"/>
  <c r="K121" i="3"/>
  <c r="J121" i="3"/>
  <c r="L110" i="3"/>
  <c r="K110" i="3"/>
  <c r="J110" i="3"/>
  <c r="I110" i="3"/>
  <c r="L109" i="3"/>
  <c r="K109" i="3"/>
  <c r="J109" i="3"/>
  <c r="I109" i="3"/>
  <c r="L108" i="3"/>
  <c r="K108" i="3"/>
  <c r="J108" i="3"/>
  <c r="I108" i="3"/>
  <c r="L107" i="3"/>
  <c r="K107" i="3"/>
  <c r="J107" i="3"/>
  <c r="I107" i="3"/>
  <c r="K104" i="3"/>
  <c r="I104" i="3"/>
  <c r="L98" i="3"/>
  <c r="K98" i="3"/>
  <c r="I98" i="3"/>
  <c r="I97" i="3"/>
  <c r="K96" i="3"/>
  <c r="J96" i="3"/>
  <c r="I96" i="3"/>
  <c r="J91" i="3"/>
  <c r="L90" i="3"/>
  <c r="J90" i="3"/>
  <c r="L89" i="3"/>
  <c r="J89" i="3"/>
  <c r="L88" i="3"/>
  <c r="J88" i="3"/>
  <c r="L87" i="3"/>
  <c r="K87" i="3"/>
  <c r="J87" i="3"/>
  <c r="I87" i="3"/>
  <c r="L81" i="3"/>
  <c r="K81" i="3"/>
  <c r="J81" i="3"/>
  <c r="I81" i="3"/>
  <c r="L80" i="3"/>
  <c r="K80" i="3"/>
  <c r="I80" i="3"/>
  <c r="I79" i="3"/>
  <c r="L78" i="3"/>
  <c r="K78" i="3"/>
  <c r="J78" i="3"/>
  <c r="I78" i="3"/>
  <c r="L77" i="3"/>
  <c r="K77" i="3"/>
  <c r="J77" i="3"/>
  <c r="I77" i="3"/>
  <c r="L76" i="3"/>
  <c r="K76" i="3"/>
  <c r="J76" i="3"/>
  <c r="I76" i="3"/>
  <c r="L72" i="3"/>
  <c r="K72" i="3"/>
  <c r="J72" i="3"/>
  <c r="I72" i="3"/>
  <c r="L70" i="3"/>
  <c r="K70" i="3"/>
  <c r="J70" i="3"/>
  <c r="I70" i="3"/>
  <c r="L69" i="3"/>
  <c r="K69" i="3"/>
  <c r="J69" i="3"/>
  <c r="I69" i="3"/>
  <c r="H68" i="3"/>
  <c r="G68" i="3"/>
  <c r="F68" i="3"/>
  <c r="E68" i="3"/>
  <c r="L67" i="3"/>
  <c r="K67" i="3"/>
  <c r="J67" i="3"/>
  <c r="I67" i="3"/>
  <c r="L66" i="3"/>
  <c r="K66" i="3"/>
  <c r="J66" i="3"/>
  <c r="I66" i="3"/>
  <c r="L64" i="3"/>
  <c r="K64" i="3"/>
  <c r="J64" i="3"/>
  <c r="I64" i="3"/>
  <c r="I63" i="3"/>
  <c r="L62" i="3"/>
  <c r="K62" i="3"/>
  <c r="J62" i="3"/>
  <c r="I62" i="3"/>
  <c r="L61" i="3"/>
  <c r="K61" i="3"/>
  <c r="J61" i="3"/>
  <c r="I61" i="3"/>
  <c r="L60" i="3"/>
  <c r="K60" i="3"/>
  <c r="J60" i="3"/>
  <c r="I60" i="3"/>
  <c r="L59" i="3"/>
  <c r="K59" i="3"/>
  <c r="J59" i="3"/>
  <c r="I59" i="3"/>
  <c r="H58" i="3"/>
  <c r="G58" i="3"/>
  <c r="F58" i="3"/>
  <c r="E58" i="3"/>
  <c r="L57" i="3"/>
  <c r="K57" i="3"/>
  <c r="J57" i="3"/>
  <c r="I57" i="3"/>
  <c r="L56" i="3"/>
  <c r="K56" i="3"/>
  <c r="J56" i="3"/>
  <c r="I56" i="3"/>
  <c r="L55" i="3"/>
  <c r="K55" i="3"/>
  <c r="J55" i="3"/>
  <c r="I55" i="3"/>
  <c r="H54" i="3"/>
  <c r="G54" i="3"/>
  <c r="F54" i="3"/>
  <c r="L53" i="3"/>
  <c r="K53" i="3"/>
  <c r="J53" i="3"/>
  <c r="I53" i="3"/>
  <c r="L52" i="3"/>
  <c r="K52" i="3"/>
  <c r="J52" i="3"/>
  <c r="I52" i="3"/>
  <c r="H51" i="3"/>
  <c r="O51" i="3" s="1"/>
  <c r="G51" i="3"/>
  <c r="F51" i="3"/>
  <c r="E51" i="3"/>
  <c r="L50" i="3"/>
  <c r="K50" i="3"/>
  <c r="J50" i="3"/>
  <c r="I50" i="3"/>
  <c r="L49" i="3"/>
  <c r="K49" i="3"/>
  <c r="J49" i="3"/>
  <c r="I49" i="3"/>
  <c r="I48" i="3"/>
  <c r="K47" i="3"/>
  <c r="J47" i="3"/>
  <c r="I47" i="3"/>
  <c r="L39" i="3"/>
  <c r="K39" i="3"/>
  <c r="J39" i="3"/>
  <c r="I39" i="3"/>
  <c r="L38" i="3"/>
  <c r="K38" i="3"/>
  <c r="J38" i="3"/>
  <c r="I38" i="3"/>
  <c r="L35" i="3"/>
  <c r="K35" i="3"/>
  <c r="J35" i="3"/>
  <c r="I35" i="3"/>
  <c r="L34" i="3"/>
  <c r="K34" i="3"/>
  <c r="J34" i="3"/>
  <c r="I34" i="3"/>
  <c r="L33" i="3"/>
  <c r="K33" i="3"/>
  <c r="J33" i="3"/>
  <c r="I33" i="3"/>
  <c r="L32" i="3"/>
  <c r="K32" i="3"/>
  <c r="J32" i="3"/>
  <c r="I32" i="3"/>
  <c r="L31" i="3"/>
  <c r="K31" i="3"/>
  <c r="J31" i="3"/>
  <c r="I31" i="3"/>
  <c r="L30" i="3"/>
  <c r="K30" i="3"/>
  <c r="J30" i="3"/>
  <c r="I30" i="3"/>
  <c r="L29" i="3"/>
  <c r="K29" i="3"/>
  <c r="J29" i="3"/>
  <c r="I29" i="3"/>
  <c r="L26" i="3"/>
  <c r="K26" i="3"/>
  <c r="J26" i="3"/>
  <c r="I26"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O164" i="3" l="1"/>
  <c r="N164" i="3"/>
  <c r="F10" i="3"/>
  <c r="F142" i="3" s="1"/>
  <c r="O144" i="3"/>
  <c r="N144" i="3"/>
  <c r="O263" i="3"/>
  <c r="N54" i="3"/>
  <c r="O54" i="3"/>
  <c r="G10" i="3"/>
  <c r="G142" i="3" s="1"/>
  <c r="N68" i="3"/>
  <c r="O68" i="3"/>
  <c r="O20" i="3"/>
  <c r="N58" i="3"/>
  <c r="O58" i="3"/>
  <c r="H142" i="3"/>
  <c r="I68" i="3"/>
  <c r="I51" i="3"/>
  <c r="I58" i="3"/>
  <c r="I54" i="3"/>
  <c r="H152" i="3"/>
  <c r="N152" i="3" s="1"/>
  <c r="F152" i="3"/>
  <c r="F260" i="3" s="1"/>
  <c r="I204" i="3"/>
  <c r="I195" i="3"/>
  <c r="I158" i="3"/>
  <c r="E10" i="3"/>
  <c r="E142" i="3" s="1"/>
  <c r="I20" i="3"/>
  <c r="E261" i="3"/>
  <c r="I16" i="3"/>
  <c r="L68" i="3"/>
  <c r="K68" i="3"/>
  <c r="K48" i="3"/>
  <c r="I12" i="3"/>
  <c r="I227" i="3"/>
  <c r="I167" i="3"/>
  <c r="I161" i="3"/>
  <c r="I155" i="3"/>
  <c r="K123" i="3"/>
  <c r="K97" i="3"/>
  <c r="K79" i="3"/>
  <c r="K63" i="3"/>
  <c r="K58" i="3"/>
  <c r="K54" i="3"/>
  <c r="K51" i="3"/>
  <c r="I27" i="3"/>
  <c r="K27" i="3"/>
  <c r="K20" i="3"/>
  <c r="K16" i="3"/>
  <c r="L58" i="3"/>
  <c r="L51" i="3"/>
  <c r="L27" i="3"/>
  <c r="L12" i="3"/>
  <c r="I164" i="3"/>
  <c r="K12" i="3"/>
  <c r="J20" i="3"/>
  <c r="L20" i="3"/>
  <c r="G261" i="3"/>
  <c r="J12" i="3"/>
  <c r="J16" i="3"/>
  <c r="J48" i="3"/>
  <c r="L48" i="3"/>
  <c r="J54" i="3"/>
  <c r="L54" i="3"/>
  <c r="J63" i="3"/>
  <c r="L63" i="3"/>
  <c r="J79" i="3"/>
  <c r="L79" i="3"/>
  <c r="J97" i="3"/>
  <c r="J123" i="3"/>
  <c r="L123" i="3"/>
  <c r="J144" i="3"/>
  <c r="L144" i="3"/>
  <c r="K152" i="3"/>
  <c r="K155" i="3"/>
  <c r="K161" i="3"/>
  <c r="K195" i="3"/>
  <c r="K227" i="3"/>
  <c r="J51" i="3"/>
  <c r="J58" i="3"/>
  <c r="J68" i="3"/>
  <c r="O152" i="3" l="1"/>
  <c r="O10" i="3"/>
  <c r="O142" i="3"/>
  <c r="K260" i="3"/>
  <c r="H260" i="3"/>
  <c r="F261" i="3"/>
  <c r="E269" i="3"/>
  <c r="E270" i="3"/>
  <c r="I152" i="3"/>
  <c r="K10" i="3"/>
  <c r="J10" i="3"/>
  <c r="L10" i="3"/>
  <c r="I10" i="3"/>
  <c r="N142" i="3" l="1"/>
  <c r="N260" i="3"/>
  <c r="O260" i="3"/>
  <c r="L142" i="3"/>
  <c r="K142" i="3"/>
  <c r="J142" i="3"/>
  <c r="I260" i="3"/>
  <c r="F269" i="3"/>
  <c r="H269" i="3"/>
  <c r="I142" i="3"/>
  <c r="F270" i="3"/>
  <c r="H261" i="3"/>
  <c r="N261" i="3" l="1"/>
  <c r="O261" i="3"/>
  <c r="N269" i="3"/>
  <c r="O269" i="3"/>
  <c r="H270" i="3"/>
  <c r="I269" i="3"/>
  <c r="I261" i="3"/>
  <c r="N270" i="3" l="1"/>
  <c r="O270" i="3"/>
  <c r="I270" i="3"/>
</calcChain>
</file>

<file path=xl/sharedStrings.xml><?xml version="1.0" encoding="utf-8"?>
<sst xmlns="http://schemas.openxmlformats.org/spreadsheetml/2006/main" count="606" uniqueCount="415">
  <si>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</si>
  <si>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</si>
  <si>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</si>
  <si>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</si>
  <si>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</si>
  <si>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</si>
  <si>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</si>
  <si>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</si>
  <si>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</si>
  <si>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</si>
  <si>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</si>
  <si>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</si>
  <si>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</si>
  <si>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</si>
  <si>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</si>
  <si>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</si>
  <si>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</si>
  <si>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</si>
  <si>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</si>
  <si>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</si>
  <si>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</si>
  <si>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</si>
  <si>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</si>
  <si>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</si>
  <si>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</si>
  <si>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</si>
  <si>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</si>
  <si>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</si>
  <si>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</si>
  <si>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 xml:space="preserve"> Інші субвенції</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</si>
  <si>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</si>
  <si>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</si>
  <si>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</si>
  <si>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</si>
  <si>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</si>
  <si>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</si>
  <si>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</si>
  <si>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</si>
  <si>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</si>
  <si>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</si>
  <si>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</si>
  <si>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</si>
  <si>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</si>
  <si>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</si>
  <si>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</si>
  <si>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</si>
  <si>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</si>
  <si>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</si>
  <si>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</si>
  <si>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</si>
  <si>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</si>
  <si>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</si>
  <si>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</si>
  <si>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</si>
  <si>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</si>
  <si>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</si>
  <si>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</si>
  <si>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</si>
  <si>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</si>
  <si>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</si>
  <si>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</si>
  <si>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</si>
  <si>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</si>
  <si>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</si>
  <si>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</si>
  <si>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</si>
  <si>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</si>
  <si>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</si>
  <si>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</si>
  <si>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</si>
  <si>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</si>
  <si>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</si>
  <si>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</si>
  <si>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</si>
  <si>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</si>
  <si>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</si>
  <si>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</si>
  <si>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</si>
  <si>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</si>
  <si>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</si>
  <si>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</si>
  <si>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</si>
  <si>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</si>
  <si>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</si>
  <si>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</si>
  <si>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</si>
  <si>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</si>
  <si>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</si>
  <si>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</si>
  <si>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</si>
  <si>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</si>
  <si>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</si>
  <si>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</si>
  <si>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</si>
  <si>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</si>
  <si>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</si>
  <si>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</si>
  <si>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</si>
  <si>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</si>
  <si>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</si>
  <si>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</si>
  <si>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</si>
  <si>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</si>
  <si>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</si>
  <si>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</si>
  <si>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</si>
  <si>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</si>
  <si>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</si>
  <si>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</si>
  <si>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</si>
  <si>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</si>
  <si>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</si>
  <si>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</si>
  <si>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</si>
  <si>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</si>
  <si>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</si>
  <si>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</si>
  <si>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</si>
  <si>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</si>
  <si>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</si>
  <si>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</si>
  <si>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</si>
  <si>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</si>
  <si>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</si>
  <si>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</si>
  <si>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</si>
  <si>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</si>
  <si>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</si>
  <si>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</si>
  <si>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</si>
  <si>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</si>
  <si>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</si>
  <si>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</si>
  <si>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</si>
  <si>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</si>
  <si>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</si>
  <si>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</si>
  <si>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</si>
  <si>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</si>
  <si>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</si>
  <si>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</si>
  <si>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</si>
  <si>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</si>
  <si>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</si>
  <si>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</si>
  <si>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</si>
  <si>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</si>
  <si>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</si>
  <si>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</si>
  <si>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</si>
  <si>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</si>
  <si>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</si>
  <si>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</si>
  <si>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</si>
  <si>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</si>
  <si>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</si>
  <si>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</si>
  <si>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</si>
  <si>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</si>
  <si>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</si>
  <si>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</si>
  <si>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</si>
  <si>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</si>
  <si>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</si>
  <si>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</si>
  <si>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</si>
  <si>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</si>
  <si>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</si>
  <si>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</si>
  <si>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</si>
  <si>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</si>
  <si>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</si>
  <si>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</si>
  <si>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</si>
  <si>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</si>
  <si>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</si>
  <si>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</si>
  <si>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</si>
  <si>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</si>
  <si>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</si>
  <si>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</si>
  <si>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</si>
  <si>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</si>
  <si>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</si>
  <si>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</si>
  <si>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</si>
  <si>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</si>
  <si>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</si>
  <si>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</si>
  <si>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</si>
  <si>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</si>
  <si>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</si>
  <si>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</si>
  <si>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</si>
  <si>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</si>
  <si>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</si>
  <si>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</si>
  <si>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</si>
  <si>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</si>
  <si>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</si>
  <si>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</si>
  <si>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</si>
  <si>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</si>
  <si>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</si>
  <si>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</si>
  <si>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</si>
  <si>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</si>
  <si>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</si>
  <si>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</si>
  <si>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</si>
  <si>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</si>
  <si>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</si>
  <si>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</si>
  <si>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</si>
  <si>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</si>
  <si>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</si>
  <si>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</si>
  <si>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</si>
  <si>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</si>
  <si>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</si>
  <si>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</si>
  <si>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</si>
  <si>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</si>
  <si>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</si>
  <si>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</si>
  <si>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</si>
  <si>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</si>
  <si>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</si>
  <si>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</si>
  <si>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</si>
  <si>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</si>
  <si>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</si>
  <si>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</si>
  <si>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</si>
  <si>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</si>
  <si>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</si>
  <si>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</si>
  <si>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</si>
  <si>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</si>
  <si>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</si>
  <si>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</si>
  <si>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</si>
  <si>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</si>
  <si>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оплату послуг із здійснення патронату над дитиною та виплата соціальної допомоги на утримання дитини в сім’ї патронатного вихователя</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</si>
  <si>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</si>
  <si>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</si>
  <si>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</si>
  <si>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</si>
  <si>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</si>
  <si>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</si>
  <si>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</si>
  <si>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</si>
  <si>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</si>
  <si>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</si>
  <si>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</si>
  <si>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</si>
  <si>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</si>
  <si>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</si>
  <si>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</si>
  <si>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</si>
  <si>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</si>
  <si>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</si>
  <si>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</si>
  <si>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</si>
  <si>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</si>
  <si>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</si>
  <si>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</si>
  <si>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</si>
  <si>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</si>
  <si>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</si>
  <si>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</si>
  <si>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</si>
  <si>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</si>
  <si>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</si>
  <si>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</si>
  <si>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</si>
  <si>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</si>
  <si>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</si>
  <si>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</si>
  <si>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</si>
  <si>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</si>
  <si>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</si>
  <si>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</si>
  <si>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</si>
  <si>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</si>
  <si>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</si>
  <si>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</si>
  <si>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</si>
  <si>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</si>
  <si>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</si>
  <si>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</si>
  <si>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</si>
  <si>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</si>
  <si>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</si>
  <si>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</si>
  <si>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</si>
  <si>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</si>
  <si>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</si>
  <si>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</si>
  <si>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</si>
  <si>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</si>
  <si>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</si>
  <si>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</si>
  <si>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</si>
  <si>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</si>
  <si>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</si>
  <si>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</si>
  <si>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</si>
  <si>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</si>
  <si>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</si>
  <si>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</si>
  <si>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</si>
  <si>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</si>
  <si>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</si>
  <si>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</si>
  <si>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</si>
  <si>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</si>
  <si>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</si>
  <si>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</si>
  <si>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</si>
  <si>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</si>
  <si>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</si>
  <si>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</si>
  <si>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</si>
  <si>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</si>
  <si>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</si>
  <si>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</si>
  <si>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</si>
  <si>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</si>
  <si>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</si>
  <si>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</si>
  <si>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</si>
  <si>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</si>
  <si>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</si>
  <si>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</si>
  <si>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</si>
  <si>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</si>
  <si>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</si>
  <si>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</si>
  <si>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</si>
  <si>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</si>
  <si>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</si>
  <si>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7363</t>
  </si>
  <si>
    <t>Виконання інвестиційних проектів в рамках здійснення заходів щодо соціально-економічного розвитку окремих територій</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</si>
  <si>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</si>
  <si>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</si>
  <si>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</si>
  <si>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</si>
  <si>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</si>
  <si>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</si>
  <si>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</si>
  <si>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</si>
  <si>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</si>
  <si>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</si>
  <si>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</si>
  <si>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</si>
  <si>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</si>
  <si>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</si>
  <si>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</si>
  <si>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</si>
  <si>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</si>
  <si>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</si>
  <si>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</si>
  <si>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</si>
  <si>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</si>
  <si>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</si>
  <si>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</si>
  <si>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</si>
  <si>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</si>
  <si>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</si>
  <si>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</si>
  <si>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</si>
  <si>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</si>
  <si>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</si>
  <si>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</si>
  <si>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</si>
  <si>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</si>
  <si>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</si>
  <si>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</si>
  <si>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</si>
  <si>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</si>
  <si>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</si>
  <si>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більше в 3,7 раза</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</si>
  <si>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</si>
  <si>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</si>
  <si>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</si>
  <si>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</si>
  <si>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</si>
  <si>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</si>
  <si>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</si>
  <si>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</si>
  <si>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більше в 2,7 раза</t>
  </si>
  <si>
    <t>більше в 2,6 раза</t>
  </si>
  <si>
    <t>на 3 місяці</t>
  </si>
  <si>
    <t xml:space="preserve"> на 3 місяці</t>
  </si>
  <si>
    <t>Відхилення від уточненого плану на  3 місяці</t>
  </si>
  <si>
    <t>Фактичне виконання за 3 місяці 2020р.</t>
  </si>
  <si>
    <t xml:space="preserve">% виконання  3 місяці 2021р. до 3 місяців 2020р. </t>
  </si>
  <si>
    <t xml:space="preserve">Відхилення 3 місяці 2021р. до 3 місяців 2020р. </t>
  </si>
  <si>
    <t>більше в 5,7 раза</t>
  </si>
  <si>
    <t>більше в 3,4 раза</t>
  </si>
  <si>
    <t>більше в 16,7 раза</t>
  </si>
  <si>
    <t>більше в 3,3 раза</t>
  </si>
  <si>
    <t>більше в 5,8 раза</t>
  </si>
  <si>
    <t>більше в 5,9 раза</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</si>
  <si>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</si>
  <si>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</si>
  <si>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</si>
  <si>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більше в 2,3 раза</t>
  </si>
  <si>
    <t>більше в 2,4 раза</t>
  </si>
  <si>
    <t>більше в 2,1 раза</t>
  </si>
  <si>
    <t>більше в 2,0 раза</t>
  </si>
  <si>
    <t>Директор департаменту фінансів                                                        Наталія Луценко</t>
  </si>
  <si>
    <t>Інформація про виконання бюджету Вінницької міської територіальної громади по видатках за січень - березень 2021 року</t>
  </si>
  <si>
    <t xml:space="preserve">Вик. Шевчук Н.Б.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</si>
</sst>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00"/>
    <numFmt numFmtId="167" formatCode="#,##0.00000"/>
    <numFmt numFmtId="168" formatCode="0.00000"/>
    <numFmt numFmtId="169" formatCode="0.0000"/>
  </numFmts>
  <fonts count="31"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b/>
      <i/>
      <sz val="10"/>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b/>
      <sz val="6"/>
      <color theme="0"/>
      <name val="Times New Roman CYR"/>
      <charset val="204"/>
    </font>
    <font>
      <sz val="7"/>
      <color theme="0"/>
      <name val="Times New Roman CYR"/>
      <charset val="204"/>
    </font>
    <font>
      <sz val="8"/>
      <color theme="1"/>
      <name val="Times New Roman CYR"/>
      <charset val="204"/>
    </font>
    <font>
      <b/>
      <sz val="8"/>
      <color theme="1"/>
      <name val="Times New Roman CYR"/>
      <charset val="204"/>
    </font>
    <font>
      <sz val="9"/>
      <name val="Times New Roman Cyr"/>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3" fillId="0" borderId="0"/>
  </cellStyleXfs>
  <cellXfs count="87">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6"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0"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7"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7"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6" fillId="0" borderId="3"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49" fontId="17" fillId="0" borderId="1" xfId="1" applyNumberFormat="1" applyFont="1" applyFill="1" applyBorder="1" applyAlignment="1">
      <alignment horizontal="center" vertical="center" shrinkToFit="1"/>
    </xf>
    <xf numFmtId="49" fontId="18"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vertical="top"/>
    </xf>
    <xf numFmtId="49" fontId="6" fillId="0" borderId="2"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165" fontId="19"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6" fontId="19"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vertical="center" wrapText="1"/>
    </xf>
    <xf numFmtId="164"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shrinkToFit="1"/>
    </xf>
    <xf numFmtId="165" fontId="20"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vertical="center" wrapText="1"/>
    </xf>
    <xf numFmtId="164" fontId="14" fillId="0" borderId="1" xfId="0" applyNumberFormat="1" applyFont="1" applyFill="1" applyBorder="1" applyAlignment="1">
      <alignment horizontal="justify" vertical="center" wrapText="1"/>
    </xf>
    <xf numFmtId="164" fontId="16" fillId="0" borderId="1" xfId="0" applyNumberFormat="1" applyFont="1" applyFill="1" applyBorder="1" applyAlignment="1">
      <alignment horizontal="justify" vertical="center" wrapText="1"/>
    </xf>
    <xf numFmtId="49" fontId="7" fillId="0" borderId="1" xfId="0" applyNumberFormat="1" applyFont="1" applyFill="1" applyBorder="1" applyAlignment="1">
      <alignment vertical="center" wrapText="1"/>
    </xf>
    <xf numFmtId="167"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19"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8" fillId="0" borderId="1" xfId="0" applyNumberFormat="1" applyFont="1" applyFill="1" applyBorder="1" applyAlignment="1">
      <alignment horizontal="left" vertical="center" wrapText="1"/>
    </xf>
    <xf numFmtId="164" fontId="9" fillId="0" borderId="1" xfId="0" applyNumberFormat="1" applyFont="1" applyFill="1" applyBorder="1" applyAlignment="1">
      <alignment horizontal="center" vertical="center" wrapText="1"/>
    </xf>
    <xf numFmtId="164" fontId="12" fillId="0" borderId="3" xfId="0" applyNumberFormat="1" applyFont="1" applyFill="1" applyBorder="1" applyAlignment="1">
      <alignment horizontal="justify" vertical="center" wrapText="1"/>
    </xf>
    <xf numFmtId="164" fontId="14" fillId="0" borderId="1" xfId="0" applyNumberFormat="1" applyFont="1" applyFill="1" applyBorder="1" applyAlignment="1">
      <alignment horizontal="left" vertical="top" wrapText="1"/>
    </xf>
    <xf numFmtId="164" fontId="5"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horizontal="center"/>
    </xf>
    <xf numFmtId="165" fontId="7"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0" fontId="1" fillId="0" borderId="1" xfId="0" applyFont="1" applyFill="1" applyBorder="1"/>
    <xf numFmtId="2" fontId="20" fillId="0" borderId="1" xfId="0" applyNumberFormat="1" applyFont="1" applyFill="1" applyBorder="1" applyAlignment="1">
      <alignment horizontal="center" vertical="center" wrapText="1"/>
    </xf>
    <xf numFmtId="169" fontId="20" fillId="0" borderId="1" xfId="0" applyNumberFormat="1" applyFont="1" applyFill="1" applyBorder="1" applyAlignment="1">
      <alignment horizontal="center" vertical="center" shrinkToFit="1"/>
    </xf>
    <xf numFmtId="166" fontId="22" fillId="0" borderId="1" xfId="0" applyNumberFormat="1" applyFont="1" applyFill="1" applyBorder="1" applyAlignment="1">
      <alignment horizontal="center" vertical="center" shrinkToFit="1"/>
    </xf>
    <xf numFmtId="164"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horizontal="justify" vertical="top" wrapText="1"/>
    </xf>
    <xf numFmtId="164" fontId="25" fillId="0" borderId="1" xfId="0" applyNumberFormat="1" applyFont="1" applyFill="1" applyBorder="1" applyAlignment="1">
      <alignment horizontal="center" vertical="center" shrinkToFit="1"/>
    </xf>
    <xf numFmtId="164" fontId="26"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64" fontId="6"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horizontal="center" vertical="center" shrinkToFit="1"/>
    </xf>
    <xf numFmtId="164" fontId="28" fillId="0" borderId="1" xfId="0" applyNumberFormat="1" applyFont="1" applyFill="1" applyBorder="1" applyAlignment="1">
      <alignment horizontal="center" vertical="center" wrapText="1" shrinkToFit="1"/>
    </xf>
    <xf numFmtId="167" fontId="19"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64" fontId="29" fillId="0" borderId="1" xfId="0" applyNumberFormat="1" applyFont="1" applyFill="1" applyBorder="1" applyAlignment="1">
      <alignment horizontal="center" vertical="center" wrapText="1" shrinkToFit="1"/>
    </xf>
    <xf numFmtId="49" fontId="11"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17" fillId="0" borderId="3" xfId="0" applyNumberFormat="1" applyFont="1" applyFill="1" applyBorder="1" applyAlignment="1">
      <alignment horizontal="center" wrapText="1"/>
    </xf>
    <xf numFmtId="49" fontId="30" fillId="0" borderId="0" xfId="0" applyNumberFormat="1" applyFont="1" applyFill="1" applyAlignment="1">
      <alignment horizontal="left"/>
    </xf>
  </cellXfs>
  <cellStyles count="2">
    <cellStyle name="Звичайний 2" xfId="1"/>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04"/>
  <sheetViews>
    <sheetView showZeros="0" tabSelected="1" view="pageBreakPreview" zoomScale="80" zoomScaleNormal="70" zoomScaleSheetLayoutView="80" workbookViewId="0">
      <pane xSplit="4" ySplit="4" topLeftCell="E266" activePane="bottomRight" state="frozen"/>
      <selection pane="topRight" activeCell="C1" sqref="C1"/>
      <selection pane="bottomLeft" activeCell="A5" sqref="A5"/>
      <selection pane="bottomRight" activeCell="D275" sqref="D275"/>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1.42578125" style="2" customWidth="1"/>
    <col min="6" max="6" width="11.7109375" style="2" customWidth="1"/>
    <col min="7" max="7" width="11.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9.140625" style="2"/>
    <col min="14" max="14" width="10" style="2" bestFit="1" customWidth="1"/>
    <col min="15" max="16384" width="9.140625" style="2"/>
  </cols>
  <sheetData>
    <row r="1" spans="1:15" ht="30.75" customHeight="1" x14ac:dyDescent="0.2">
      <c r="A1" s="80" t="s">
        <v>413</v>
      </c>
      <c r="B1" s="80"/>
      <c r="C1" s="80"/>
      <c r="D1" s="80"/>
      <c r="E1" s="80"/>
      <c r="F1" s="80"/>
      <c r="G1" s="80"/>
      <c r="H1" s="80"/>
      <c r="I1" s="80"/>
      <c r="J1" s="80"/>
      <c r="K1" s="80"/>
      <c r="L1" s="80"/>
      <c r="M1" s="80"/>
      <c r="N1" s="80"/>
      <c r="O1" s="80"/>
    </row>
    <row r="2" spans="1:15" x14ac:dyDescent="0.2">
      <c r="O2" s="5" t="s">
        <v>17</v>
      </c>
    </row>
    <row r="3" spans="1:15" ht="24.75" customHeight="1" x14ac:dyDescent="0.2">
      <c r="A3" s="83" t="s">
        <v>121</v>
      </c>
      <c r="B3" s="83" t="s">
        <v>120</v>
      </c>
      <c r="C3" s="78"/>
      <c r="D3" s="84"/>
      <c r="E3" s="81" t="s">
        <v>30</v>
      </c>
      <c r="F3" s="81" t="s">
        <v>18</v>
      </c>
      <c r="G3" s="81"/>
      <c r="H3" s="81" t="s">
        <v>81</v>
      </c>
      <c r="I3" s="81" t="s">
        <v>0</v>
      </c>
      <c r="J3" s="81"/>
      <c r="K3" s="81"/>
      <c r="L3" s="81" t="s">
        <v>395</v>
      </c>
      <c r="M3" s="81" t="s">
        <v>396</v>
      </c>
      <c r="N3" s="81" t="s">
        <v>397</v>
      </c>
      <c r="O3" s="81" t="s">
        <v>398</v>
      </c>
    </row>
    <row r="4" spans="1:15" ht="46.5" customHeight="1" x14ac:dyDescent="0.2">
      <c r="A4" s="83"/>
      <c r="B4" s="83"/>
      <c r="C4" s="78"/>
      <c r="D4" s="84"/>
      <c r="E4" s="81"/>
      <c r="F4" s="77" t="s">
        <v>107</v>
      </c>
      <c r="G4" s="77" t="s">
        <v>393</v>
      </c>
      <c r="H4" s="82"/>
      <c r="I4" s="77" t="s">
        <v>96</v>
      </c>
      <c r="J4" s="77"/>
      <c r="K4" s="77" t="s">
        <v>394</v>
      </c>
      <c r="L4" s="82"/>
      <c r="M4" s="82"/>
      <c r="N4" s="82"/>
      <c r="O4" s="82"/>
    </row>
    <row r="5" spans="1:15" ht="15.75" x14ac:dyDescent="0.2">
      <c r="A5" s="78"/>
      <c r="B5" s="78"/>
      <c r="C5" s="78"/>
      <c r="D5" s="6" t="s">
        <v>57</v>
      </c>
      <c r="E5" s="9"/>
      <c r="F5" s="9"/>
      <c r="G5" s="9"/>
      <c r="H5" s="9"/>
      <c r="I5" s="10">
        <f t="shared" ref="I5:I20" si="0">IF(F5&gt;0,H5/F5*100,0)</f>
        <v>0</v>
      </c>
      <c r="J5" s="10"/>
      <c r="K5" s="11">
        <f t="shared" ref="K5:K20" si="1">IF(G5&gt;0,H5/G5*100,0)</f>
        <v>0</v>
      </c>
      <c r="L5" s="1">
        <f>H5-F5</f>
        <v>0</v>
      </c>
      <c r="M5" s="36"/>
      <c r="N5" s="36"/>
      <c r="O5" s="36"/>
    </row>
    <row r="6" spans="1:15" x14ac:dyDescent="0.2">
      <c r="A6" s="78"/>
      <c r="B6" s="78"/>
      <c r="C6" s="78"/>
      <c r="D6" s="7"/>
      <c r="E6" s="61"/>
      <c r="F6" s="9"/>
      <c r="G6" s="9"/>
      <c r="H6" s="9"/>
      <c r="I6" s="10">
        <f t="shared" si="0"/>
        <v>0</v>
      </c>
      <c r="J6" s="10"/>
      <c r="K6" s="11">
        <f t="shared" si="1"/>
        <v>0</v>
      </c>
      <c r="L6" s="1">
        <f>H6-F6</f>
        <v>0</v>
      </c>
      <c r="M6" s="36"/>
      <c r="N6" s="36"/>
      <c r="O6" s="36"/>
    </row>
    <row r="7" spans="1:15" ht="14.25" x14ac:dyDescent="0.2">
      <c r="A7" s="24" t="s">
        <v>59</v>
      </c>
      <c r="B7" s="25" t="s">
        <v>209</v>
      </c>
      <c r="C7" s="25"/>
      <c r="D7" s="33" t="s">
        <v>56</v>
      </c>
      <c r="E7" s="61">
        <v>353711.99699999997</v>
      </c>
      <c r="F7" s="61">
        <v>355265.87</v>
      </c>
      <c r="G7" s="32">
        <v>69139.460000000006</v>
      </c>
      <c r="H7" s="32">
        <v>69133.157000000007</v>
      </c>
      <c r="I7" s="34">
        <f>IF(F7&gt;0,H7/F7*100,0)</f>
        <v>19.459554896168328</v>
      </c>
      <c r="J7" s="34">
        <f>H7/G7*100</f>
        <v>99.990883643002121</v>
      </c>
      <c r="K7" s="35">
        <f>IF(G7&gt;0,H7/G7*100,0)</f>
        <v>99.990883643002121</v>
      </c>
      <c r="L7" s="32">
        <f>H7-G7</f>
        <v>-6.3029999999998836</v>
      </c>
      <c r="M7" s="32">
        <v>66544.464999999997</v>
      </c>
      <c r="N7" s="35">
        <f>H7/M7*100</f>
        <v>103.89016877662178</v>
      </c>
      <c r="O7" s="30">
        <f>H7-M7</f>
        <v>2588.69200000001</v>
      </c>
    </row>
    <row r="8" spans="1:15" ht="14.25" x14ac:dyDescent="0.2">
      <c r="A8" s="24" t="s">
        <v>60</v>
      </c>
      <c r="B8" s="25" t="s">
        <v>122</v>
      </c>
      <c r="C8" s="25"/>
      <c r="D8" s="33" t="s">
        <v>55</v>
      </c>
      <c r="E8" s="32">
        <v>1561177.1059999999</v>
      </c>
      <c r="F8" s="32">
        <v>1565040.176</v>
      </c>
      <c r="G8" s="32">
        <v>366215.84299999999</v>
      </c>
      <c r="H8" s="32">
        <v>365474.41200000001</v>
      </c>
      <c r="I8" s="34">
        <f t="shared" si="0"/>
        <v>23.352398079268223</v>
      </c>
      <c r="J8" s="34">
        <f>H8/G8*100</f>
        <v>99.797542620241046</v>
      </c>
      <c r="K8" s="35">
        <f t="shared" si="1"/>
        <v>99.797542620241046</v>
      </c>
      <c r="L8" s="32">
        <f t="shared" ref="L8:L20" si="2">H8-G8</f>
        <v>-741.4309999999823</v>
      </c>
      <c r="M8" s="32">
        <v>320356.61300000001</v>
      </c>
      <c r="N8" s="35">
        <f t="shared" ref="N8:N71" si="3">H8/M8*100</f>
        <v>114.08361718445312</v>
      </c>
      <c r="O8" s="30">
        <f t="shared" ref="O8:O73" si="4">H8-M8</f>
        <v>45117.798999999999</v>
      </c>
    </row>
    <row r="9" spans="1:15" ht="14.25" x14ac:dyDescent="0.2">
      <c r="A9" s="24" t="s">
        <v>61</v>
      </c>
      <c r="B9" s="25" t="s">
        <v>123</v>
      </c>
      <c r="C9" s="25"/>
      <c r="D9" s="33" t="s">
        <v>54</v>
      </c>
      <c r="E9" s="32">
        <v>142251.95699999999</v>
      </c>
      <c r="F9" s="32">
        <v>143347.633</v>
      </c>
      <c r="G9" s="32">
        <v>67100.06</v>
      </c>
      <c r="H9" s="32">
        <v>66670.554999999993</v>
      </c>
      <c r="I9" s="34">
        <f t="shared" si="0"/>
        <v>46.509700651980765</v>
      </c>
      <c r="J9" s="34">
        <f>H9/G9*100</f>
        <v>99.359903702023516</v>
      </c>
      <c r="K9" s="35">
        <f t="shared" si="1"/>
        <v>99.359903702023516</v>
      </c>
      <c r="L9" s="32">
        <f t="shared" si="2"/>
        <v>-429.50500000000466</v>
      </c>
      <c r="M9" s="32">
        <v>92746.577999999994</v>
      </c>
      <c r="N9" s="35">
        <f t="shared" si="3"/>
        <v>71.884652175522845</v>
      </c>
      <c r="O9" s="30">
        <f t="shared" si="4"/>
        <v>-26076.023000000001</v>
      </c>
    </row>
    <row r="10" spans="1:15" ht="21" x14ac:dyDescent="0.2">
      <c r="A10" s="24" t="s">
        <v>62</v>
      </c>
      <c r="B10" s="25" t="s">
        <v>124</v>
      </c>
      <c r="C10" s="25"/>
      <c r="D10" s="33" t="s">
        <v>109</v>
      </c>
      <c r="E10" s="30">
        <f>E12+E16+E20+E27+E38+E39+E47+E48+E51+E54+E58+E62+E63+E67+E68+E72+E71+E64</f>
        <v>158628.609</v>
      </c>
      <c r="F10" s="45">
        <f t="shared" ref="F10:G10" si="5">F12+F16+F20+F27+F38+F39+F47+F48+F51+F54+F58+F62+F63+F67+F68+F72+F71+F64</f>
        <v>160237.78737000001</v>
      </c>
      <c r="G10" s="45">
        <f t="shared" si="5"/>
        <v>38078.404369999997</v>
      </c>
      <c r="H10" s="30">
        <f>H12+H16+H20+H27+H38+H39+H47+H48+H51+H54+H58+H62+H63+H67+H68+H72+H71+H64</f>
        <v>37962.697999999997</v>
      </c>
      <c r="I10" s="34">
        <f t="shared" si="0"/>
        <v>23.691476662955619</v>
      </c>
      <c r="J10" s="34">
        <f>H10/G10*100</f>
        <v>99.696136505942562</v>
      </c>
      <c r="K10" s="35">
        <f t="shared" si="1"/>
        <v>99.696136505942562</v>
      </c>
      <c r="L10" s="32">
        <f t="shared" si="2"/>
        <v>-115.70636999999988</v>
      </c>
      <c r="M10" s="30">
        <f>M12+M16+M20+M27+M38+M39+M47+M48+M51+M54+M58+M62+M63+M67+M68+M72+M71+M64</f>
        <v>18369.754000000001</v>
      </c>
      <c r="N10" s="79" t="s">
        <v>410</v>
      </c>
      <c r="O10" s="30">
        <f t="shared" si="4"/>
        <v>19592.943999999996</v>
      </c>
    </row>
    <row r="11" spans="1:15" x14ac:dyDescent="0.2">
      <c r="A11" s="78"/>
      <c r="B11" s="78"/>
      <c r="C11" s="78"/>
      <c r="D11" s="7" t="s">
        <v>49</v>
      </c>
      <c r="E11" s="36"/>
      <c r="F11" s="31"/>
      <c r="G11" s="31"/>
      <c r="H11" s="31"/>
      <c r="I11" s="37">
        <f t="shared" si="0"/>
        <v>0</v>
      </c>
      <c r="J11" s="37" t="e">
        <f t="shared" ref="J11:J12" si="6">H11/G11*100</f>
        <v>#DIV/0!</v>
      </c>
      <c r="K11" s="38">
        <f t="shared" si="1"/>
        <v>0</v>
      </c>
      <c r="L11" s="31">
        <f t="shared" si="2"/>
        <v>0</v>
      </c>
      <c r="M11" s="36"/>
      <c r="N11" s="38"/>
      <c r="O11" s="36">
        <f t="shared" si="4"/>
        <v>0</v>
      </c>
    </row>
    <row r="12" spans="1:15" ht="75.75" hidden="1" customHeight="1" x14ac:dyDescent="0.2">
      <c r="A12" s="78"/>
      <c r="B12" s="78" t="s">
        <v>126</v>
      </c>
      <c r="C12" s="78"/>
      <c r="D12" s="7" t="s">
        <v>380</v>
      </c>
      <c r="E12" s="36">
        <f>E14+E15</f>
        <v>0</v>
      </c>
      <c r="F12" s="36">
        <f t="shared" ref="F12:H12" si="7">F14+F15</f>
        <v>0</v>
      </c>
      <c r="G12" s="36">
        <f t="shared" si="7"/>
        <v>0</v>
      </c>
      <c r="H12" s="36">
        <f t="shared" si="7"/>
        <v>0</v>
      </c>
      <c r="I12" s="37">
        <f t="shared" si="0"/>
        <v>0</v>
      </c>
      <c r="J12" s="37" t="e">
        <f t="shared" si="6"/>
        <v>#DIV/0!</v>
      </c>
      <c r="K12" s="38">
        <f t="shared" si="1"/>
        <v>0</v>
      </c>
      <c r="L12" s="31">
        <f t="shared" si="2"/>
        <v>0</v>
      </c>
      <c r="M12" s="36">
        <f t="shared" ref="M12" si="8">M14+M15</f>
        <v>0</v>
      </c>
      <c r="N12" s="38" t="e">
        <f t="shared" si="3"/>
        <v>#DIV/0!</v>
      </c>
      <c r="O12" s="36">
        <f t="shared" si="4"/>
        <v>0</v>
      </c>
    </row>
    <row r="13" spans="1:15" hidden="1" x14ac:dyDescent="0.2">
      <c r="A13" s="78"/>
      <c r="B13" s="78"/>
      <c r="C13" s="78"/>
      <c r="D13" s="39" t="s">
        <v>48</v>
      </c>
      <c r="E13" s="36"/>
      <c r="F13" s="31"/>
      <c r="G13" s="31"/>
      <c r="H13" s="31"/>
      <c r="I13" s="37"/>
      <c r="J13" s="37"/>
      <c r="K13" s="38"/>
      <c r="L13" s="31">
        <f t="shared" si="2"/>
        <v>0</v>
      </c>
      <c r="M13" s="36"/>
      <c r="N13" s="38"/>
      <c r="O13" s="36">
        <f t="shared" si="4"/>
        <v>0</v>
      </c>
    </row>
    <row r="14" spans="1:15" ht="22.5" hidden="1" customHeight="1" x14ac:dyDescent="0.2">
      <c r="A14" s="78" t="s">
        <v>87</v>
      </c>
      <c r="B14" s="22" t="s">
        <v>125</v>
      </c>
      <c r="C14" s="22"/>
      <c r="D14" s="40" t="s">
        <v>210</v>
      </c>
      <c r="E14" s="31"/>
      <c r="F14" s="31"/>
      <c r="G14" s="31"/>
      <c r="H14" s="31"/>
      <c r="I14" s="37">
        <f t="shared" si="0"/>
        <v>0</v>
      </c>
      <c r="J14" s="37" t="e">
        <f t="shared" ref="J14:J79" si="9">H14/G14*100</f>
        <v>#DIV/0!</v>
      </c>
      <c r="K14" s="38">
        <f t="shared" si="1"/>
        <v>0</v>
      </c>
      <c r="L14" s="31">
        <f t="shared" si="2"/>
        <v>0</v>
      </c>
      <c r="M14" s="36"/>
      <c r="N14" s="38" t="e">
        <f t="shared" si="3"/>
        <v>#DIV/0!</v>
      </c>
      <c r="O14" s="36">
        <f t="shared" si="4"/>
        <v>0</v>
      </c>
    </row>
    <row r="15" spans="1:15" ht="15" hidden="1" customHeight="1" x14ac:dyDescent="0.2">
      <c r="A15" s="78" t="s">
        <v>90</v>
      </c>
      <c r="B15" s="22" t="s">
        <v>127</v>
      </c>
      <c r="C15" s="22"/>
      <c r="D15" s="40" t="s">
        <v>128</v>
      </c>
      <c r="E15" s="31"/>
      <c r="F15" s="31"/>
      <c r="G15" s="31"/>
      <c r="H15" s="31"/>
      <c r="I15" s="37">
        <f t="shared" si="0"/>
        <v>0</v>
      </c>
      <c r="J15" s="37" t="e">
        <f t="shared" si="9"/>
        <v>#DIV/0!</v>
      </c>
      <c r="K15" s="38">
        <f t="shared" si="1"/>
        <v>0</v>
      </c>
      <c r="L15" s="31">
        <f t="shared" si="2"/>
        <v>0</v>
      </c>
      <c r="M15" s="36"/>
      <c r="N15" s="38" t="e">
        <f t="shared" si="3"/>
        <v>#DIV/0!</v>
      </c>
      <c r="O15" s="36">
        <f t="shared" si="4"/>
        <v>0</v>
      </c>
    </row>
    <row r="16" spans="1:15" ht="24.75" hidden="1" customHeight="1" x14ac:dyDescent="0.2">
      <c r="A16" s="78"/>
      <c r="B16" s="78" t="s">
        <v>129</v>
      </c>
      <c r="C16" s="78"/>
      <c r="D16" s="41" t="s">
        <v>130</v>
      </c>
      <c r="E16" s="31">
        <f>E18+E19</f>
        <v>0</v>
      </c>
      <c r="F16" s="31">
        <f t="shared" ref="F16:H16" si="10">F18+F19</f>
        <v>0</v>
      </c>
      <c r="G16" s="31">
        <f t="shared" si="10"/>
        <v>0</v>
      </c>
      <c r="H16" s="31">
        <f t="shared" si="10"/>
        <v>0</v>
      </c>
      <c r="I16" s="37">
        <f t="shared" si="0"/>
        <v>0</v>
      </c>
      <c r="J16" s="37" t="e">
        <f t="shared" si="9"/>
        <v>#DIV/0!</v>
      </c>
      <c r="K16" s="38">
        <f t="shared" si="1"/>
        <v>0</v>
      </c>
      <c r="L16" s="31">
        <f t="shared" si="2"/>
        <v>0</v>
      </c>
      <c r="M16" s="36">
        <f t="shared" ref="M16" si="11">M18+M19</f>
        <v>0</v>
      </c>
      <c r="N16" s="38" t="e">
        <f t="shared" si="3"/>
        <v>#DIV/0!</v>
      </c>
      <c r="O16" s="36">
        <f t="shared" si="4"/>
        <v>0</v>
      </c>
    </row>
    <row r="17" spans="1:15" ht="14.25" hidden="1" customHeight="1" x14ac:dyDescent="0.2">
      <c r="A17" s="78"/>
      <c r="B17" s="78"/>
      <c r="C17" s="78"/>
      <c r="D17" s="40" t="s">
        <v>48</v>
      </c>
      <c r="E17" s="31"/>
      <c r="F17" s="31"/>
      <c r="G17" s="43"/>
      <c r="H17" s="31"/>
      <c r="I17" s="37">
        <f t="shared" si="0"/>
        <v>0</v>
      </c>
      <c r="J17" s="37" t="e">
        <f t="shared" si="9"/>
        <v>#DIV/0!</v>
      </c>
      <c r="K17" s="38">
        <f t="shared" si="1"/>
        <v>0</v>
      </c>
      <c r="L17" s="31">
        <f t="shared" si="2"/>
        <v>0</v>
      </c>
      <c r="M17" s="36"/>
      <c r="N17" s="38"/>
      <c r="O17" s="36">
        <f t="shared" si="4"/>
        <v>0</v>
      </c>
    </row>
    <row r="18" spans="1:15" ht="24.75" hidden="1" customHeight="1" x14ac:dyDescent="0.2">
      <c r="A18" s="78" t="s">
        <v>88</v>
      </c>
      <c r="B18" s="22" t="s">
        <v>131</v>
      </c>
      <c r="C18" s="22"/>
      <c r="D18" s="40" t="s">
        <v>211</v>
      </c>
      <c r="E18" s="31"/>
      <c r="F18" s="31"/>
      <c r="G18" s="31"/>
      <c r="H18" s="31"/>
      <c r="I18" s="37">
        <f t="shared" si="0"/>
        <v>0</v>
      </c>
      <c r="J18" s="37" t="e">
        <f t="shared" si="9"/>
        <v>#DIV/0!</v>
      </c>
      <c r="K18" s="38">
        <f t="shared" si="1"/>
        <v>0</v>
      </c>
      <c r="L18" s="31">
        <f t="shared" si="2"/>
        <v>0</v>
      </c>
      <c r="M18" s="36"/>
      <c r="N18" s="38" t="e">
        <f t="shared" si="3"/>
        <v>#DIV/0!</v>
      </c>
      <c r="O18" s="36">
        <f t="shared" si="4"/>
        <v>0</v>
      </c>
    </row>
    <row r="19" spans="1:15" ht="24" hidden="1" customHeight="1" x14ac:dyDescent="0.2">
      <c r="A19" s="78" t="s">
        <v>99</v>
      </c>
      <c r="B19" s="22" t="s">
        <v>212</v>
      </c>
      <c r="C19" s="22"/>
      <c r="D19" s="40" t="s">
        <v>132</v>
      </c>
      <c r="E19" s="31"/>
      <c r="F19" s="31"/>
      <c r="G19" s="31"/>
      <c r="H19" s="31"/>
      <c r="I19" s="37">
        <f t="shared" si="0"/>
        <v>0</v>
      </c>
      <c r="J19" s="37" t="e">
        <f t="shared" si="9"/>
        <v>#DIV/0!</v>
      </c>
      <c r="K19" s="38">
        <f t="shared" si="1"/>
        <v>0</v>
      </c>
      <c r="L19" s="31">
        <f t="shared" si="2"/>
        <v>0</v>
      </c>
      <c r="M19" s="36"/>
      <c r="N19" s="38" t="e">
        <f t="shared" si="3"/>
        <v>#DIV/0!</v>
      </c>
      <c r="O19" s="36">
        <f t="shared" si="4"/>
        <v>0</v>
      </c>
    </row>
    <row r="20" spans="1:15" ht="30.95" customHeight="1" x14ac:dyDescent="0.2">
      <c r="A20" s="78"/>
      <c r="B20" s="78" t="s">
        <v>133</v>
      </c>
      <c r="C20" s="78"/>
      <c r="D20" s="41" t="s">
        <v>213</v>
      </c>
      <c r="E20" s="31">
        <f>E24+E26+E22+E23</f>
        <v>68092.069999999992</v>
      </c>
      <c r="F20" s="43">
        <f t="shared" ref="F20:H20" si="12">F24+F26+F22+F23</f>
        <v>68426.49037</v>
      </c>
      <c r="G20" s="43">
        <f t="shared" si="12"/>
        <v>9540.2303699999993</v>
      </c>
      <c r="H20" s="31">
        <f t="shared" si="12"/>
        <v>9437.4480000000003</v>
      </c>
      <c r="I20" s="37">
        <f t="shared" si="0"/>
        <v>13.792097108837881</v>
      </c>
      <c r="J20" s="37">
        <f t="shared" si="9"/>
        <v>98.922642682474347</v>
      </c>
      <c r="K20" s="37">
        <f t="shared" si="1"/>
        <v>98.922642682474347</v>
      </c>
      <c r="L20" s="31">
        <f t="shared" si="2"/>
        <v>-102.78236999999899</v>
      </c>
      <c r="M20" s="31">
        <f t="shared" ref="M20" si="13">M24+M26+M22+M23</f>
        <v>4666.93</v>
      </c>
      <c r="N20" s="75" t="s">
        <v>411</v>
      </c>
      <c r="O20" s="36">
        <f t="shared" si="4"/>
        <v>4770.518</v>
      </c>
    </row>
    <row r="21" spans="1:15" ht="12" customHeight="1" x14ac:dyDescent="0.2">
      <c r="A21" s="78"/>
      <c r="B21" s="78"/>
      <c r="C21" s="78"/>
      <c r="D21" s="40" t="s">
        <v>48</v>
      </c>
      <c r="E21" s="31"/>
      <c r="F21" s="31"/>
      <c r="G21" s="31"/>
      <c r="H21" s="31"/>
      <c r="I21" s="37">
        <f t="shared" ref="I21:I23" si="14">IF(F21&gt;0,H21/F21*100,0)</f>
        <v>0</v>
      </c>
      <c r="J21" s="37" t="e">
        <f t="shared" ref="J21:J23" si="15">H21/G21*100</f>
        <v>#DIV/0!</v>
      </c>
      <c r="K21" s="37">
        <f t="shared" ref="K21:K23" si="16">IF(G21&gt;0,H21/G21*100,0)</f>
        <v>0</v>
      </c>
      <c r="L21" s="31"/>
      <c r="M21" s="36"/>
      <c r="N21" s="38"/>
      <c r="O21" s="36">
        <f t="shared" ref="O21:O23" si="17">H21-M21</f>
        <v>0</v>
      </c>
    </row>
    <row r="22" spans="1:15" ht="12" customHeight="1" x14ac:dyDescent="0.2">
      <c r="A22" s="78"/>
      <c r="B22" s="78" t="s">
        <v>199</v>
      </c>
      <c r="C22" s="78"/>
      <c r="D22" s="40" t="s">
        <v>383</v>
      </c>
      <c r="E22" s="31">
        <v>200.2</v>
      </c>
      <c r="F22" s="31">
        <v>200.2</v>
      </c>
      <c r="G22" s="31">
        <v>3.6760000000000002</v>
      </c>
      <c r="H22" s="31">
        <v>3.6749999999999998</v>
      </c>
      <c r="I22" s="37">
        <f t="shared" si="14"/>
        <v>1.8356643356643356</v>
      </c>
      <c r="J22" s="37">
        <f t="shared" si="15"/>
        <v>99.972796517954293</v>
      </c>
      <c r="K22" s="37">
        <f t="shared" si="16"/>
        <v>99.972796517954293</v>
      </c>
      <c r="L22" s="31"/>
      <c r="M22" s="36"/>
      <c r="N22" s="67" t="e">
        <f t="shared" ref="N22:N23" si="18">H22/M22*100</f>
        <v>#DIV/0!</v>
      </c>
      <c r="O22" s="36">
        <f t="shared" si="17"/>
        <v>3.6749999999999998</v>
      </c>
    </row>
    <row r="23" spans="1:15" ht="12" customHeight="1" x14ac:dyDescent="0.2">
      <c r="A23" s="78"/>
      <c r="B23" s="78" t="s">
        <v>384</v>
      </c>
      <c r="C23" s="78"/>
      <c r="D23" s="40" t="s">
        <v>385</v>
      </c>
      <c r="E23" s="31">
        <v>1900</v>
      </c>
      <c r="F23" s="31">
        <v>1900</v>
      </c>
      <c r="G23" s="31">
        <v>288.25299999999999</v>
      </c>
      <c r="H23" s="31">
        <v>288.25299999999999</v>
      </c>
      <c r="I23" s="37">
        <f t="shared" si="14"/>
        <v>15.171210526315789</v>
      </c>
      <c r="J23" s="37">
        <f t="shared" si="15"/>
        <v>100</v>
      </c>
      <c r="K23" s="37">
        <f t="shared" si="16"/>
        <v>100</v>
      </c>
      <c r="L23" s="31"/>
      <c r="M23" s="36"/>
      <c r="N23" s="67" t="e">
        <f t="shared" si="18"/>
        <v>#DIV/0!</v>
      </c>
      <c r="O23" s="36">
        <f t="shared" si="17"/>
        <v>288.25299999999999</v>
      </c>
    </row>
    <row r="24" spans="1:15" ht="21" customHeight="1" x14ac:dyDescent="0.2">
      <c r="A24" s="78" t="s">
        <v>42</v>
      </c>
      <c r="B24" s="22" t="s">
        <v>214</v>
      </c>
      <c r="C24" s="22" t="s">
        <v>135</v>
      </c>
      <c r="D24" s="40" t="s">
        <v>136</v>
      </c>
      <c r="E24" s="31">
        <v>14909.947</v>
      </c>
      <c r="F24" s="43">
        <v>15362.80637</v>
      </c>
      <c r="G24" s="43">
        <v>2431.4943699999999</v>
      </c>
      <c r="H24" s="31">
        <v>2328.7130000000002</v>
      </c>
      <c r="I24" s="37">
        <f t="shared" ref="I24:I138" si="19">IF(F24&gt;0,H24/F24*100,0)</f>
        <v>15.158122441401311</v>
      </c>
      <c r="J24" s="37"/>
      <c r="K24" s="38">
        <f t="shared" ref="K24:K138" si="20">IF(G24&gt;0,H24/G24*100,0)</f>
        <v>95.772913510797082</v>
      </c>
      <c r="L24" s="31">
        <f t="shared" ref="L24:L138" si="21">H24-G24</f>
        <v>-102.7813699999997</v>
      </c>
      <c r="M24" s="31">
        <v>408.91300000000001</v>
      </c>
      <c r="N24" s="75" t="s">
        <v>399</v>
      </c>
      <c r="O24" s="36">
        <f t="shared" si="4"/>
        <v>1919.8000000000002</v>
      </c>
    </row>
    <row r="25" spans="1:15" ht="17.25" hidden="1" customHeight="1" x14ac:dyDescent="0.2">
      <c r="A25" s="78"/>
      <c r="B25" s="22" t="s">
        <v>134</v>
      </c>
      <c r="C25" s="22"/>
      <c r="D25" s="40" t="s">
        <v>351</v>
      </c>
      <c r="E25" s="31"/>
      <c r="F25" s="31"/>
      <c r="G25" s="31"/>
      <c r="H25" s="31"/>
      <c r="I25" s="37">
        <f t="shared" ref="I25" si="22">IF(F25&gt;0,H25/F25*100,0)</f>
        <v>0</v>
      </c>
      <c r="J25" s="37"/>
      <c r="K25" s="38">
        <f t="shared" ref="K25" si="23">IF(G25&gt;0,H25/G25*100,0)</f>
        <v>0</v>
      </c>
      <c r="L25" s="31">
        <f t="shared" ref="L25" si="24">H25-G25</f>
        <v>0</v>
      </c>
      <c r="M25" s="31"/>
      <c r="N25" s="38" t="e">
        <f t="shared" si="3"/>
        <v>#DIV/0!</v>
      </c>
      <c r="O25" s="36">
        <f t="shared" si="4"/>
        <v>0</v>
      </c>
    </row>
    <row r="26" spans="1:15" ht="15" customHeight="1" x14ac:dyDescent="0.2">
      <c r="A26" s="78" t="s">
        <v>7</v>
      </c>
      <c r="B26" s="22" t="s">
        <v>215</v>
      </c>
      <c r="C26" s="22" t="s">
        <v>135</v>
      </c>
      <c r="D26" s="40" t="s">
        <v>137</v>
      </c>
      <c r="E26" s="31">
        <v>51081.923000000003</v>
      </c>
      <c r="F26" s="31">
        <v>50963.483999999997</v>
      </c>
      <c r="G26" s="31">
        <v>6816.8069999999998</v>
      </c>
      <c r="H26" s="31">
        <v>6816.8069999999998</v>
      </c>
      <c r="I26" s="37">
        <f t="shared" si="19"/>
        <v>13.375865354888216</v>
      </c>
      <c r="J26" s="37">
        <f t="shared" si="9"/>
        <v>100</v>
      </c>
      <c r="K26" s="38">
        <f t="shared" si="20"/>
        <v>100</v>
      </c>
      <c r="L26" s="31">
        <f t="shared" si="21"/>
        <v>0</v>
      </c>
      <c r="M26" s="31">
        <v>4258.0169999999998</v>
      </c>
      <c r="N26" s="38">
        <f t="shared" si="3"/>
        <v>160.09346604299608</v>
      </c>
      <c r="O26" s="36">
        <f t="shared" si="4"/>
        <v>2558.79</v>
      </c>
    </row>
    <row r="27" spans="1:15" ht="14.25" hidden="1" customHeight="1" x14ac:dyDescent="0.2">
      <c r="A27" s="78"/>
      <c r="B27" s="78">
        <v>3040</v>
      </c>
      <c r="C27" s="78"/>
      <c r="D27" s="41" t="s">
        <v>216</v>
      </c>
      <c r="E27" s="31">
        <f>SUM(E29:E35)</f>
        <v>0</v>
      </c>
      <c r="F27" s="31">
        <f>SUM(F29:F37)</f>
        <v>0</v>
      </c>
      <c r="G27" s="31">
        <f t="shared" ref="G27:H27" si="25">SUM(G29:G37)</f>
        <v>0</v>
      </c>
      <c r="H27" s="31">
        <f t="shared" si="25"/>
        <v>0</v>
      </c>
      <c r="I27" s="37">
        <f t="shared" si="19"/>
        <v>0</v>
      </c>
      <c r="J27" s="37"/>
      <c r="K27" s="38">
        <f t="shared" si="20"/>
        <v>0</v>
      </c>
      <c r="L27" s="31">
        <f t="shared" si="21"/>
        <v>0</v>
      </c>
      <c r="M27" s="36">
        <f t="shared" ref="M27" si="26">SUM(M29:M37)</f>
        <v>0</v>
      </c>
      <c r="N27" s="38" t="e">
        <f t="shared" si="3"/>
        <v>#DIV/0!</v>
      </c>
      <c r="O27" s="36">
        <f t="shared" si="4"/>
        <v>0</v>
      </c>
    </row>
    <row r="28" spans="1:15" ht="13.5" hidden="1" customHeight="1" x14ac:dyDescent="0.2">
      <c r="A28" s="78"/>
      <c r="B28" s="78"/>
      <c r="C28" s="78"/>
      <c r="D28" s="40" t="s">
        <v>48</v>
      </c>
      <c r="E28" s="31"/>
      <c r="F28" s="31"/>
      <c r="G28" s="31"/>
      <c r="H28" s="31"/>
      <c r="I28" s="37"/>
      <c r="J28" s="37"/>
      <c r="K28" s="38"/>
      <c r="L28" s="31"/>
      <c r="M28" s="36"/>
      <c r="N28" s="38" t="e">
        <f t="shared" si="3"/>
        <v>#DIV/0!</v>
      </c>
      <c r="O28" s="36">
        <f t="shared" si="4"/>
        <v>0</v>
      </c>
    </row>
    <row r="29" spans="1:15" hidden="1" x14ac:dyDescent="0.2">
      <c r="A29" s="78" t="s">
        <v>63</v>
      </c>
      <c r="B29" s="22">
        <v>3041</v>
      </c>
      <c r="C29" s="22" t="s">
        <v>138</v>
      </c>
      <c r="D29" s="40" t="s">
        <v>139</v>
      </c>
      <c r="E29" s="31"/>
      <c r="F29" s="31"/>
      <c r="G29" s="31"/>
      <c r="H29" s="31"/>
      <c r="I29" s="37">
        <f t="shared" si="19"/>
        <v>0</v>
      </c>
      <c r="J29" s="37" t="e">
        <f t="shared" si="9"/>
        <v>#DIV/0!</v>
      </c>
      <c r="K29" s="38">
        <f t="shared" si="20"/>
        <v>0</v>
      </c>
      <c r="L29" s="31">
        <f t="shared" si="21"/>
        <v>0</v>
      </c>
      <c r="M29" s="36"/>
      <c r="N29" s="38" t="e">
        <f t="shared" si="3"/>
        <v>#DIV/0!</v>
      </c>
      <c r="O29" s="36">
        <f t="shared" si="4"/>
        <v>0</v>
      </c>
    </row>
    <row r="30" spans="1:15" hidden="1" x14ac:dyDescent="0.2">
      <c r="A30" s="78" t="s">
        <v>64</v>
      </c>
      <c r="B30" s="22">
        <v>3042</v>
      </c>
      <c r="C30" s="22" t="s">
        <v>138</v>
      </c>
      <c r="D30" s="40" t="s">
        <v>144</v>
      </c>
      <c r="E30" s="31"/>
      <c r="F30" s="31"/>
      <c r="G30" s="31"/>
      <c r="H30" s="31"/>
      <c r="I30" s="37">
        <f t="shared" si="19"/>
        <v>0</v>
      </c>
      <c r="J30" s="37" t="e">
        <f t="shared" si="9"/>
        <v>#DIV/0!</v>
      </c>
      <c r="K30" s="38">
        <f t="shared" si="20"/>
        <v>0</v>
      </c>
      <c r="L30" s="31">
        <f t="shared" si="21"/>
        <v>0</v>
      </c>
      <c r="M30" s="36"/>
      <c r="N30" s="38" t="e">
        <f t="shared" si="3"/>
        <v>#DIV/0!</v>
      </c>
      <c r="O30" s="36">
        <f t="shared" si="4"/>
        <v>0</v>
      </c>
    </row>
    <row r="31" spans="1:15" hidden="1" x14ac:dyDescent="0.2">
      <c r="A31" s="78" t="s">
        <v>65</v>
      </c>
      <c r="B31" s="22">
        <v>3043</v>
      </c>
      <c r="C31" s="22" t="s">
        <v>138</v>
      </c>
      <c r="D31" s="40" t="s">
        <v>140</v>
      </c>
      <c r="E31" s="31"/>
      <c r="F31" s="31"/>
      <c r="G31" s="31"/>
      <c r="H31" s="31"/>
      <c r="I31" s="37">
        <f t="shared" si="19"/>
        <v>0</v>
      </c>
      <c r="J31" s="37" t="e">
        <f t="shared" si="9"/>
        <v>#DIV/0!</v>
      </c>
      <c r="K31" s="38">
        <f t="shared" si="20"/>
        <v>0</v>
      </c>
      <c r="L31" s="31">
        <f t="shared" si="21"/>
        <v>0</v>
      </c>
      <c r="M31" s="36"/>
      <c r="N31" s="38" t="e">
        <f t="shared" si="3"/>
        <v>#DIV/0!</v>
      </c>
      <c r="O31" s="36">
        <f t="shared" si="4"/>
        <v>0</v>
      </c>
    </row>
    <row r="32" spans="1:15" hidden="1" x14ac:dyDescent="0.2">
      <c r="A32" s="78" t="s">
        <v>66</v>
      </c>
      <c r="B32" s="22">
        <v>3044</v>
      </c>
      <c r="C32" s="22" t="s">
        <v>138</v>
      </c>
      <c r="D32" s="40" t="s">
        <v>141</v>
      </c>
      <c r="E32" s="31"/>
      <c r="F32" s="31"/>
      <c r="G32" s="31"/>
      <c r="H32" s="31"/>
      <c r="I32" s="37">
        <f t="shared" si="19"/>
        <v>0</v>
      </c>
      <c r="J32" s="37" t="e">
        <f t="shared" si="9"/>
        <v>#DIV/0!</v>
      </c>
      <c r="K32" s="38">
        <f t="shared" si="20"/>
        <v>0</v>
      </c>
      <c r="L32" s="31">
        <f t="shared" si="21"/>
        <v>0</v>
      </c>
      <c r="M32" s="36"/>
      <c r="N32" s="38" t="e">
        <f t="shared" si="3"/>
        <v>#DIV/0!</v>
      </c>
      <c r="O32" s="36">
        <f t="shared" si="4"/>
        <v>0</v>
      </c>
    </row>
    <row r="33" spans="1:15" hidden="1" x14ac:dyDescent="0.2">
      <c r="A33" s="78" t="s">
        <v>91</v>
      </c>
      <c r="B33" s="22">
        <v>3045</v>
      </c>
      <c r="C33" s="22" t="s">
        <v>138</v>
      </c>
      <c r="D33" s="40" t="s">
        <v>142</v>
      </c>
      <c r="E33" s="31"/>
      <c r="F33" s="31"/>
      <c r="G33" s="31"/>
      <c r="H33" s="31"/>
      <c r="I33" s="37">
        <f t="shared" si="19"/>
        <v>0</v>
      </c>
      <c r="J33" s="37" t="e">
        <f t="shared" si="9"/>
        <v>#DIV/0!</v>
      </c>
      <c r="K33" s="38">
        <f t="shared" si="20"/>
        <v>0</v>
      </c>
      <c r="L33" s="31">
        <f t="shared" si="21"/>
        <v>0</v>
      </c>
      <c r="M33" s="36"/>
      <c r="N33" s="38" t="e">
        <f t="shared" si="3"/>
        <v>#DIV/0!</v>
      </c>
      <c r="O33" s="36">
        <f t="shared" si="4"/>
        <v>0</v>
      </c>
    </row>
    <row r="34" spans="1:15" hidden="1" x14ac:dyDescent="0.2">
      <c r="A34" s="78" t="s">
        <v>24</v>
      </c>
      <c r="B34" s="22">
        <v>3046</v>
      </c>
      <c r="C34" s="22" t="s">
        <v>138</v>
      </c>
      <c r="D34" s="40" t="s">
        <v>143</v>
      </c>
      <c r="E34" s="31"/>
      <c r="F34" s="31"/>
      <c r="G34" s="31"/>
      <c r="H34" s="31"/>
      <c r="I34" s="37">
        <f t="shared" si="19"/>
        <v>0</v>
      </c>
      <c r="J34" s="37" t="e">
        <f t="shared" si="9"/>
        <v>#DIV/0!</v>
      </c>
      <c r="K34" s="38">
        <f t="shared" si="20"/>
        <v>0</v>
      </c>
      <c r="L34" s="31">
        <f t="shared" si="21"/>
        <v>0</v>
      </c>
      <c r="M34" s="36"/>
      <c r="N34" s="38" t="e">
        <f t="shared" si="3"/>
        <v>#DIV/0!</v>
      </c>
      <c r="O34" s="36">
        <f t="shared" si="4"/>
        <v>0</v>
      </c>
    </row>
    <row r="35" spans="1:15" hidden="1" x14ac:dyDescent="0.2">
      <c r="A35" s="78" t="s">
        <v>100</v>
      </c>
      <c r="B35" s="22">
        <v>3047</v>
      </c>
      <c r="C35" s="22" t="s">
        <v>138</v>
      </c>
      <c r="D35" s="40" t="s">
        <v>217</v>
      </c>
      <c r="E35" s="31"/>
      <c r="F35" s="31"/>
      <c r="G35" s="31"/>
      <c r="H35" s="31"/>
      <c r="I35" s="37">
        <f t="shared" si="19"/>
        <v>0</v>
      </c>
      <c r="J35" s="37" t="e">
        <f t="shared" si="9"/>
        <v>#DIV/0!</v>
      </c>
      <c r="K35" s="38">
        <f t="shared" si="20"/>
        <v>0</v>
      </c>
      <c r="L35" s="31">
        <f t="shared" si="21"/>
        <v>0</v>
      </c>
      <c r="M35" s="36"/>
      <c r="N35" s="38" t="e">
        <f t="shared" si="3"/>
        <v>#DIV/0!</v>
      </c>
      <c r="O35" s="36">
        <f t="shared" si="4"/>
        <v>0</v>
      </c>
    </row>
    <row r="36" spans="1:15" hidden="1" x14ac:dyDescent="0.2">
      <c r="A36" s="78" t="s">
        <v>25</v>
      </c>
      <c r="B36" s="22">
        <v>3050</v>
      </c>
      <c r="C36" s="22" t="s">
        <v>135</v>
      </c>
      <c r="D36" s="40" t="s">
        <v>147</v>
      </c>
      <c r="E36" s="31"/>
      <c r="F36" s="31"/>
      <c r="G36" s="31"/>
      <c r="H36" s="31"/>
      <c r="I36" s="37">
        <f t="shared" ref="I36:I37" si="27">IF(F36&gt;0,H36/F36*100,0)</f>
        <v>0</v>
      </c>
      <c r="J36" s="37" t="e">
        <f t="shared" ref="J36:J37" si="28">H36/G36*100</f>
        <v>#DIV/0!</v>
      </c>
      <c r="K36" s="38">
        <f t="shared" ref="K36:K37" si="29">IF(G36&gt;0,H36/G36*100,0)</f>
        <v>0</v>
      </c>
      <c r="L36" s="31">
        <f t="shared" ref="L36:L37" si="30">H36-G36</f>
        <v>0</v>
      </c>
      <c r="M36" s="36"/>
      <c r="N36" s="38" t="e">
        <f t="shared" si="3"/>
        <v>#DIV/0!</v>
      </c>
      <c r="O36" s="36">
        <f t="shared" si="4"/>
        <v>0</v>
      </c>
    </row>
    <row r="37" spans="1:15" hidden="1" x14ac:dyDescent="0.2">
      <c r="A37" s="78"/>
      <c r="B37" s="22" t="s">
        <v>145</v>
      </c>
      <c r="C37" s="22"/>
      <c r="D37" s="40" t="s">
        <v>379</v>
      </c>
      <c r="E37" s="31"/>
      <c r="F37" s="31"/>
      <c r="G37" s="31"/>
      <c r="H37" s="31"/>
      <c r="I37" s="37">
        <f t="shared" si="27"/>
        <v>0</v>
      </c>
      <c r="J37" s="37" t="e">
        <f t="shared" si="28"/>
        <v>#DIV/0!</v>
      </c>
      <c r="K37" s="38">
        <f t="shared" si="29"/>
        <v>0</v>
      </c>
      <c r="L37" s="31">
        <f t="shared" si="30"/>
        <v>0</v>
      </c>
      <c r="M37" s="36"/>
      <c r="N37" s="38" t="e">
        <f t="shared" si="3"/>
        <v>#DIV/0!</v>
      </c>
      <c r="O37" s="36">
        <f t="shared" si="4"/>
        <v>0</v>
      </c>
    </row>
    <row r="38" spans="1:15" x14ac:dyDescent="0.2">
      <c r="A38" s="78" t="s">
        <v>25</v>
      </c>
      <c r="B38" s="78">
        <v>3050</v>
      </c>
      <c r="C38" s="78" t="s">
        <v>135</v>
      </c>
      <c r="D38" s="41" t="s">
        <v>147</v>
      </c>
      <c r="E38" s="31">
        <v>1246.7</v>
      </c>
      <c r="F38" s="31">
        <v>1246.7</v>
      </c>
      <c r="G38" s="31">
        <v>124.298</v>
      </c>
      <c r="H38" s="31">
        <v>119.258</v>
      </c>
      <c r="I38" s="37">
        <f t="shared" si="19"/>
        <v>9.5658939600545434</v>
      </c>
      <c r="J38" s="37">
        <f t="shared" si="9"/>
        <v>95.945228402709617</v>
      </c>
      <c r="K38" s="38">
        <f t="shared" si="20"/>
        <v>95.945228402709617</v>
      </c>
      <c r="L38" s="31">
        <f t="shared" si="21"/>
        <v>-5.0400000000000063</v>
      </c>
      <c r="M38" s="31">
        <v>120.599</v>
      </c>
      <c r="N38" s="38">
        <f t="shared" si="3"/>
        <v>98.888050481347264</v>
      </c>
      <c r="O38" s="36">
        <f t="shared" si="4"/>
        <v>-1.3410000000000082</v>
      </c>
    </row>
    <row r="39" spans="1:15" ht="63.75" hidden="1" x14ac:dyDescent="0.2">
      <c r="A39" s="78" t="s">
        <v>33</v>
      </c>
      <c r="B39" s="78" t="s">
        <v>148</v>
      </c>
      <c r="C39" s="78" t="s">
        <v>146</v>
      </c>
      <c r="D39" s="41" t="s">
        <v>218</v>
      </c>
      <c r="E39" s="31">
        <f>SUM(E41:E45)</f>
        <v>0</v>
      </c>
      <c r="F39" s="31">
        <f>SUM(F41:F46)</f>
        <v>0</v>
      </c>
      <c r="G39" s="31">
        <f>SUM(G41:G46)</f>
        <v>0</v>
      </c>
      <c r="H39" s="31">
        <f t="shared" ref="H39" si="31">SUM(H41:H46)</f>
        <v>0</v>
      </c>
      <c r="I39" s="37">
        <f t="shared" si="19"/>
        <v>0</v>
      </c>
      <c r="J39" s="37" t="e">
        <f t="shared" si="9"/>
        <v>#DIV/0!</v>
      </c>
      <c r="K39" s="38">
        <f t="shared" si="20"/>
        <v>0</v>
      </c>
      <c r="L39" s="31">
        <f t="shared" si="21"/>
        <v>0</v>
      </c>
      <c r="M39" s="36">
        <f t="shared" ref="M39" si="32">SUM(M41:M46)</f>
        <v>0</v>
      </c>
      <c r="N39" s="38" t="e">
        <f t="shared" si="3"/>
        <v>#DIV/0!</v>
      </c>
      <c r="O39" s="36">
        <f t="shared" si="4"/>
        <v>0</v>
      </c>
    </row>
    <row r="40" spans="1:15" hidden="1" x14ac:dyDescent="0.2">
      <c r="A40" s="78"/>
      <c r="B40" s="78"/>
      <c r="C40" s="78"/>
      <c r="D40" s="40" t="s">
        <v>48</v>
      </c>
      <c r="E40" s="31"/>
      <c r="F40" s="31"/>
      <c r="G40" s="31"/>
      <c r="H40" s="31"/>
      <c r="I40" s="37">
        <f t="shared" ref="I40:I45" si="33">IF(F40&gt;0,H40/F40*100,0)</f>
        <v>0</v>
      </c>
      <c r="J40" s="37" t="e">
        <f t="shared" ref="J40:J45" si="34">H40/G40*100</f>
        <v>#DIV/0!</v>
      </c>
      <c r="K40" s="38">
        <f t="shared" ref="K40:K45" si="35">IF(G40&gt;0,H40/G40*100,0)</f>
        <v>0</v>
      </c>
      <c r="L40" s="31"/>
      <c r="M40" s="36"/>
      <c r="N40" s="38" t="e">
        <f t="shared" si="3"/>
        <v>#DIV/0!</v>
      </c>
      <c r="O40" s="36">
        <f t="shared" si="4"/>
        <v>0</v>
      </c>
    </row>
    <row r="41" spans="1:15" ht="17.25" hidden="1" customHeight="1" x14ac:dyDescent="0.2">
      <c r="A41" s="78"/>
      <c r="B41" s="22" t="s">
        <v>224</v>
      </c>
      <c r="C41" s="78"/>
      <c r="D41" s="40" t="s">
        <v>219</v>
      </c>
      <c r="E41" s="31"/>
      <c r="F41" s="31"/>
      <c r="G41" s="31"/>
      <c r="H41" s="31"/>
      <c r="I41" s="37">
        <f t="shared" si="33"/>
        <v>0</v>
      </c>
      <c r="J41" s="37" t="e">
        <f t="shared" si="34"/>
        <v>#DIV/0!</v>
      </c>
      <c r="K41" s="38">
        <f t="shared" si="35"/>
        <v>0</v>
      </c>
      <c r="L41" s="31"/>
      <c r="M41" s="36"/>
      <c r="N41" s="38" t="e">
        <f t="shared" si="3"/>
        <v>#DIV/0!</v>
      </c>
      <c r="O41" s="36">
        <f t="shared" si="4"/>
        <v>0</v>
      </c>
    </row>
    <row r="42" spans="1:15" ht="25.5" hidden="1" x14ac:dyDescent="0.2">
      <c r="A42" s="78"/>
      <c r="B42" s="22" t="s">
        <v>225</v>
      </c>
      <c r="C42" s="78"/>
      <c r="D42" s="40" t="s">
        <v>220</v>
      </c>
      <c r="E42" s="31"/>
      <c r="F42" s="31"/>
      <c r="G42" s="31"/>
      <c r="H42" s="31"/>
      <c r="I42" s="37">
        <f t="shared" si="33"/>
        <v>0</v>
      </c>
      <c r="J42" s="37" t="e">
        <f t="shared" si="34"/>
        <v>#DIV/0!</v>
      </c>
      <c r="K42" s="38">
        <f t="shared" si="35"/>
        <v>0</v>
      </c>
      <c r="L42" s="31"/>
      <c r="M42" s="36"/>
      <c r="N42" s="38" t="e">
        <f t="shared" si="3"/>
        <v>#DIV/0!</v>
      </c>
      <c r="O42" s="36">
        <f t="shared" si="4"/>
        <v>0</v>
      </c>
    </row>
    <row r="43" spans="1:15" hidden="1" x14ac:dyDescent="0.2">
      <c r="A43" s="78"/>
      <c r="B43" s="22" t="s">
        <v>226</v>
      </c>
      <c r="C43" s="78"/>
      <c r="D43" s="40" t="s">
        <v>221</v>
      </c>
      <c r="E43" s="31"/>
      <c r="F43" s="31"/>
      <c r="G43" s="31"/>
      <c r="H43" s="31"/>
      <c r="I43" s="37">
        <f t="shared" si="33"/>
        <v>0</v>
      </c>
      <c r="J43" s="37" t="e">
        <f t="shared" si="34"/>
        <v>#DIV/0!</v>
      </c>
      <c r="K43" s="38">
        <f t="shared" si="35"/>
        <v>0</v>
      </c>
      <c r="L43" s="31"/>
      <c r="M43" s="36"/>
      <c r="N43" s="38" t="e">
        <f t="shared" si="3"/>
        <v>#DIV/0!</v>
      </c>
      <c r="O43" s="36">
        <f t="shared" si="4"/>
        <v>0</v>
      </c>
    </row>
    <row r="44" spans="1:15" ht="25.5" hidden="1" x14ac:dyDescent="0.2">
      <c r="A44" s="78"/>
      <c r="B44" s="22" t="s">
        <v>227</v>
      </c>
      <c r="C44" s="78"/>
      <c r="D44" s="40" t="s">
        <v>222</v>
      </c>
      <c r="E44" s="31"/>
      <c r="F44" s="31"/>
      <c r="G44" s="31"/>
      <c r="H44" s="31"/>
      <c r="I44" s="37">
        <f t="shared" si="33"/>
        <v>0</v>
      </c>
      <c r="J44" s="37" t="e">
        <f t="shared" si="34"/>
        <v>#DIV/0!</v>
      </c>
      <c r="K44" s="38">
        <f t="shared" si="35"/>
        <v>0</v>
      </c>
      <c r="L44" s="31"/>
      <c r="M44" s="36"/>
      <c r="N44" s="38" t="e">
        <f t="shared" si="3"/>
        <v>#DIV/0!</v>
      </c>
      <c r="O44" s="36">
        <f t="shared" si="4"/>
        <v>0</v>
      </c>
    </row>
    <row r="45" spans="1:15" ht="25.5" hidden="1" x14ac:dyDescent="0.2">
      <c r="A45" s="78"/>
      <c r="B45" s="22" t="s">
        <v>228</v>
      </c>
      <c r="C45" s="78"/>
      <c r="D45" s="40" t="s">
        <v>223</v>
      </c>
      <c r="E45" s="31"/>
      <c r="F45" s="31"/>
      <c r="G45" s="31"/>
      <c r="H45" s="31"/>
      <c r="I45" s="37">
        <f t="shared" si="33"/>
        <v>0</v>
      </c>
      <c r="J45" s="37" t="e">
        <f t="shared" si="34"/>
        <v>#DIV/0!</v>
      </c>
      <c r="K45" s="38">
        <f t="shared" si="35"/>
        <v>0</v>
      </c>
      <c r="L45" s="31"/>
      <c r="M45" s="36"/>
      <c r="N45" s="38" t="e">
        <f t="shared" si="3"/>
        <v>#DIV/0!</v>
      </c>
      <c r="O45" s="36">
        <f t="shared" si="4"/>
        <v>0</v>
      </c>
    </row>
    <row r="46" spans="1:15" ht="65.25" hidden="1" customHeight="1" x14ac:dyDescent="0.2">
      <c r="A46" s="78"/>
      <c r="B46" s="22" t="s">
        <v>377</v>
      </c>
      <c r="C46" s="78"/>
      <c r="D46" s="40" t="s">
        <v>378</v>
      </c>
      <c r="E46" s="31"/>
      <c r="F46" s="31"/>
      <c r="G46" s="31"/>
      <c r="H46" s="31"/>
      <c r="I46" s="37">
        <f t="shared" ref="I46" si="36">IF(F46&gt;0,H46/F46*100,0)</f>
        <v>0</v>
      </c>
      <c r="J46" s="37" t="e">
        <f t="shared" ref="J46" si="37">H46/G46*100</f>
        <v>#DIV/0!</v>
      </c>
      <c r="K46" s="38">
        <f t="shared" ref="K46" si="38">IF(G46&gt;0,H46/G46*100,0)</f>
        <v>0</v>
      </c>
      <c r="L46" s="31">
        <f t="shared" ref="L46" si="39">H46-G46</f>
        <v>0</v>
      </c>
      <c r="M46" s="36"/>
      <c r="N46" s="38" t="e">
        <f t="shared" si="3"/>
        <v>#DIV/0!</v>
      </c>
      <c r="O46" s="36">
        <f t="shared" si="4"/>
        <v>0</v>
      </c>
    </row>
    <row r="47" spans="1:15" x14ac:dyDescent="0.2">
      <c r="A47" s="78" t="s">
        <v>12</v>
      </c>
      <c r="B47" s="78" t="s">
        <v>149</v>
      </c>
      <c r="C47" s="78" t="s">
        <v>150</v>
      </c>
      <c r="D47" s="41" t="s">
        <v>229</v>
      </c>
      <c r="E47" s="31">
        <v>105</v>
      </c>
      <c r="F47" s="31">
        <v>105</v>
      </c>
      <c r="G47" s="31">
        <v>26.256</v>
      </c>
      <c r="H47" s="31">
        <v>26.256</v>
      </c>
      <c r="I47" s="37">
        <f t="shared" si="19"/>
        <v>25.005714285714287</v>
      </c>
      <c r="J47" s="37">
        <f t="shared" si="9"/>
        <v>100</v>
      </c>
      <c r="K47" s="38">
        <f t="shared" si="20"/>
        <v>100</v>
      </c>
      <c r="L47" s="31">
        <f t="shared" ref="L47" si="40">H47-G47</f>
        <v>0</v>
      </c>
      <c r="M47" s="31">
        <v>23.286999999999999</v>
      </c>
      <c r="N47" s="38">
        <f t="shared" si="3"/>
        <v>112.74960278266846</v>
      </c>
      <c r="O47" s="36">
        <f t="shared" si="4"/>
        <v>2.9690000000000012</v>
      </c>
    </row>
    <row r="48" spans="1:15" ht="24" customHeight="1" x14ac:dyDescent="0.2">
      <c r="A48" s="78"/>
      <c r="B48" s="78" t="s">
        <v>184</v>
      </c>
      <c r="C48" s="78"/>
      <c r="D48" s="41" t="s">
        <v>230</v>
      </c>
      <c r="E48" s="31">
        <f>E50</f>
        <v>21145.867999999999</v>
      </c>
      <c r="F48" s="31">
        <f t="shared" ref="F48:H48" si="41">F50</f>
        <v>21145.867999999999</v>
      </c>
      <c r="G48" s="31">
        <f t="shared" si="41"/>
        <v>5109.1390000000001</v>
      </c>
      <c r="H48" s="31">
        <f t="shared" si="41"/>
        <v>5109.0439999999999</v>
      </c>
      <c r="I48" s="37">
        <f t="shared" si="19"/>
        <v>24.160956646471075</v>
      </c>
      <c r="J48" s="37">
        <f t="shared" si="9"/>
        <v>99.998140586897321</v>
      </c>
      <c r="K48" s="38">
        <f t="shared" si="20"/>
        <v>99.998140586897321</v>
      </c>
      <c r="L48" s="31">
        <f t="shared" si="21"/>
        <v>-9.5000000000254659E-2</v>
      </c>
      <c r="M48" s="36">
        <f t="shared" ref="M48" si="42">M50</f>
        <v>4000.0419999999999</v>
      </c>
      <c r="N48" s="38">
        <f t="shared" si="3"/>
        <v>127.72475889003165</v>
      </c>
      <c r="O48" s="36">
        <f t="shared" si="4"/>
        <v>1109.002</v>
      </c>
    </row>
    <row r="49" spans="1:15" ht="14.45" customHeight="1" x14ac:dyDescent="0.2">
      <c r="A49" s="78"/>
      <c r="B49" s="78"/>
      <c r="C49" s="78"/>
      <c r="D49" s="40" t="s">
        <v>48</v>
      </c>
      <c r="E49" s="31"/>
      <c r="F49" s="31"/>
      <c r="G49" s="31"/>
      <c r="H49" s="31"/>
      <c r="I49" s="37">
        <f t="shared" si="19"/>
        <v>0</v>
      </c>
      <c r="J49" s="37" t="e">
        <f t="shared" si="9"/>
        <v>#DIV/0!</v>
      </c>
      <c r="K49" s="38">
        <f t="shared" si="20"/>
        <v>0</v>
      </c>
      <c r="L49" s="31">
        <f t="shared" si="21"/>
        <v>0</v>
      </c>
      <c r="M49" s="36"/>
      <c r="N49" s="38"/>
      <c r="O49" s="36">
        <f t="shared" si="4"/>
        <v>0</v>
      </c>
    </row>
    <row r="50" spans="1:15" ht="24" customHeight="1" x14ac:dyDescent="0.2">
      <c r="A50" s="78" t="s">
        <v>71</v>
      </c>
      <c r="B50" s="22" t="s">
        <v>151</v>
      </c>
      <c r="C50" s="78" t="s">
        <v>152</v>
      </c>
      <c r="D50" s="40" t="s">
        <v>153</v>
      </c>
      <c r="E50" s="31">
        <v>21145.867999999999</v>
      </c>
      <c r="F50" s="31">
        <v>21145.867999999999</v>
      </c>
      <c r="G50" s="31">
        <v>5109.1390000000001</v>
      </c>
      <c r="H50" s="31">
        <v>5109.0439999999999</v>
      </c>
      <c r="I50" s="37">
        <f t="shared" si="19"/>
        <v>24.160956646471075</v>
      </c>
      <c r="J50" s="37">
        <f t="shared" si="9"/>
        <v>99.998140586897321</v>
      </c>
      <c r="K50" s="38">
        <f t="shared" si="20"/>
        <v>99.998140586897321</v>
      </c>
      <c r="L50" s="31">
        <f t="shared" si="21"/>
        <v>-9.5000000000254659E-2</v>
      </c>
      <c r="M50" s="31">
        <v>4000.0419999999999</v>
      </c>
      <c r="N50" s="38">
        <f t="shared" si="3"/>
        <v>127.72475889003165</v>
      </c>
      <c r="O50" s="36">
        <f t="shared" si="4"/>
        <v>1109.002</v>
      </c>
    </row>
    <row r="51" spans="1:15" x14ac:dyDescent="0.2">
      <c r="A51" s="78"/>
      <c r="B51" s="78" t="s">
        <v>159</v>
      </c>
      <c r="C51" s="78"/>
      <c r="D51" s="41" t="s">
        <v>160</v>
      </c>
      <c r="E51" s="31">
        <f>E53</f>
        <v>557.66</v>
      </c>
      <c r="F51" s="31">
        <f t="shared" ref="F51:H51" si="43">F53</f>
        <v>557.66</v>
      </c>
      <c r="G51" s="31">
        <f t="shared" si="43"/>
        <v>0</v>
      </c>
      <c r="H51" s="31">
        <f t="shared" si="43"/>
        <v>0</v>
      </c>
      <c r="I51" s="37">
        <f t="shared" si="19"/>
        <v>0</v>
      </c>
      <c r="J51" s="37" t="e">
        <f t="shared" si="9"/>
        <v>#DIV/0!</v>
      </c>
      <c r="K51" s="38">
        <f t="shared" si="20"/>
        <v>0</v>
      </c>
      <c r="L51" s="31">
        <f t="shared" si="21"/>
        <v>0</v>
      </c>
      <c r="M51" s="36">
        <f t="shared" ref="M51" si="44">M53</f>
        <v>0</v>
      </c>
      <c r="N51" s="38"/>
      <c r="O51" s="36">
        <f t="shared" si="4"/>
        <v>0</v>
      </c>
    </row>
    <row r="52" spans="1:15" x14ac:dyDescent="0.2">
      <c r="A52" s="78"/>
      <c r="B52" s="78"/>
      <c r="C52" s="78"/>
      <c r="D52" s="40" t="s">
        <v>48</v>
      </c>
      <c r="E52" s="31"/>
      <c r="F52" s="31"/>
      <c r="G52" s="31"/>
      <c r="H52" s="31"/>
      <c r="I52" s="37">
        <f t="shared" si="19"/>
        <v>0</v>
      </c>
      <c r="J52" s="37" t="e">
        <f t="shared" si="9"/>
        <v>#DIV/0!</v>
      </c>
      <c r="K52" s="38">
        <f t="shared" si="20"/>
        <v>0</v>
      </c>
      <c r="L52" s="31">
        <f t="shared" si="21"/>
        <v>0</v>
      </c>
      <c r="M52" s="36"/>
      <c r="N52" s="38"/>
      <c r="O52" s="36">
        <f t="shared" si="4"/>
        <v>0</v>
      </c>
    </row>
    <row r="53" spans="1:15" x14ac:dyDescent="0.2">
      <c r="A53" s="78" t="s">
        <v>154</v>
      </c>
      <c r="B53" s="22" t="s">
        <v>155</v>
      </c>
      <c r="C53" s="22" t="s">
        <v>138</v>
      </c>
      <c r="D53" s="40" t="s">
        <v>156</v>
      </c>
      <c r="E53" s="31">
        <v>557.66</v>
      </c>
      <c r="F53" s="31">
        <v>557.66</v>
      </c>
      <c r="G53" s="31"/>
      <c r="H53" s="31"/>
      <c r="I53" s="37">
        <f t="shared" si="19"/>
        <v>0</v>
      </c>
      <c r="J53" s="37" t="e">
        <f t="shared" si="9"/>
        <v>#DIV/0!</v>
      </c>
      <c r="K53" s="38">
        <f t="shared" si="20"/>
        <v>0</v>
      </c>
      <c r="L53" s="31">
        <f t="shared" si="21"/>
        <v>0</v>
      </c>
      <c r="M53" s="36"/>
      <c r="N53" s="38"/>
      <c r="O53" s="36">
        <f t="shared" si="4"/>
        <v>0</v>
      </c>
    </row>
    <row r="54" spans="1:15" x14ac:dyDescent="0.2">
      <c r="A54" s="78"/>
      <c r="B54" s="78" t="s">
        <v>231</v>
      </c>
      <c r="C54" s="78"/>
      <c r="D54" s="41" t="s">
        <v>158</v>
      </c>
      <c r="E54" s="31">
        <f>SUM(E56:E57)</f>
        <v>6852.8159999999998</v>
      </c>
      <c r="F54" s="31">
        <f>SUM(F56:F57)</f>
        <v>6852.8159999999998</v>
      </c>
      <c r="G54" s="31">
        <f>SUM(G56:G57)</f>
        <v>1528.6759999999999</v>
      </c>
      <c r="H54" s="31">
        <f>SUM(H56:H57)</f>
        <v>1528.433</v>
      </c>
      <c r="I54" s="37">
        <f t="shared" si="19"/>
        <v>22.303721564974165</v>
      </c>
      <c r="J54" s="37">
        <f t="shared" si="9"/>
        <v>99.984103891210438</v>
      </c>
      <c r="K54" s="38">
        <f t="shared" si="20"/>
        <v>99.984103891210438</v>
      </c>
      <c r="L54" s="31">
        <f t="shared" si="21"/>
        <v>-0.24299999999993815</v>
      </c>
      <c r="M54" s="36">
        <f>SUM(M56:M57)</f>
        <v>1069.972</v>
      </c>
      <c r="N54" s="38">
        <f t="shared" si="3"/>
        <v>142.84794368450764</v>
      </c>
      <c r="O54" s="36">
        <f t="shared" si="4"/>
        <v>458.46100000000001</v>
      </c>
    </row>
    <row r="55" spans="1:15" x14ac:dyDescent="0.2">
      <c r="A55" s="78"/>
      <c r="B55" s="78"/>
      <c r="C55" s="78"/>
      <c r="D55" s="40" t="s">
        <v>48</v>
      </c>
      <c r="E55" s="31"/>
      <c r="F55" s="31"/>
      <c r="G55" s="31"/>
      <c r="H55" s="31"/>
      <c r="I55" s="37">
        <f t="shared" si="19"/>
        <v>0</v>
      </c>
      <c r="J55" s="37" t="e">
        <f t="shared" si="9"/>
        <v>#DIV/0!</v>
      </c>
      <c r="K55" s="38">
        <f t="shared" si="20"/>
        <v>0</v>
      </c>
      <c r="L55" s="31">
        <f t="shared" si="21"/>
        <v>0</v>
      </c>
      <c r="M55" s="36"/>
      <c r="N55" s="38"/>
      <c r="O55" s="36">
        <f t="shared" si="4"/>
        <v>0</v>
      </c>
    </row>
    <row r="56" spans="1:15" x14ac:dyDescent="0.2">
      <c r="A56" s="78" t="s">
        <v>69</v>
      </c>
      <c r="B56" s="22" t="s">
        <v>232</v>
      </c>
      <c r="C56" s="22" t="s">
        <v>138</v>
      </c>
      <c r="D56" s="40" t="s">
        <v>386</v>
      </c>
      <c r="E56" s="31">
        <v>6765.7860000000001</v>
      </c>
      <c r="F56" s="31">
        <v>6765.7860000000001</v>
      </c>
      <c r="G56" s="31">
        <v>1528.6759999999999</v>
      </c>
      <c r="H56" s="31">
        <v>1528.433</v>
      </c>
      <c r="I56" s="37">
        <f t="shared" si="19"/>
        <v>22.590619922060792</v>
      </c>
      <c r="J56" s="37">
        <f t="shared" si="9"/>
        <v>99.984103891210438</v>
      </c>
      <c r="K56" s="38">
        <f t="shared" si="20"/>
        <v>99.984103891210438</v>
      </c>
      <c r="L56" s="31">
        <f t="shared" si="21"/>
        <v>-0.24299999999993815</v>
      </c>
      <c r="M56" s="31">
        <v>1069.972</v>
      </c>
      <c r="N56" s="38">
        <f t="shared" si="3"/>
        <v>142.84794368450764</v>
      </c>
      <c r="O56" s="36">
        <f t="shared" si="4"/>
        <v>458.46100000000001</v>
      </c>
    </row>
    <row r="57" spans="1:15" x14ac:dyDescent="0.2">
      <c r="A57" s="78" t="s">
        <v>22</v>
      </c>
      <c r="B57" s="22" t="s">
        <v>233</v>
      </c>
      <c r="C57" s="22" t="s">
        <v>138</v>
      </c>
      <c r="D57" s="40" t="s">
        <v>162</v>
      </c>
      <c r="E57" s="31">
        <v>87.03</v>
      </c>
      <c r="F57" s="31">
        <v>87.03</v>
      </c>
      <c r="G57" s="31"/>
      <c r="H57" s="31"/>
      <c r="I57" s="37">
        <f t="shared" si="19"/>
        <v>0</v>
      </c>
      <c r="J57" s="37" t="e">
        <f t="shared" si="9"/>
        <v>#DIV/0!</v>
      </c>
      <c r="K57" s="38">
        <f t="shared" si="20"/>
        <v>0</v>
      </c>
      <c r="L57" s="31">
        <f t="shared" si="21"/>
        <v>0</v>
      </c>
      <c r="M57" s="36"/>
      <c r="N57" s="67" t="e">
        <f t="shared" si="3"/>
        <v>#DIV/0!</v>
      </c>
      <c r="O57" s="36">
        <f t="shared" si="4"/>
        <v>0</v>
      </c>
    </row>
    <row r="58" spans="1:15" x14ac:dyDescent="0.2">
      <c r="A58" s="78"/>
      <c r="B58" s="78" t="s">
        <v>157</v>
      </c>
      <c r="C58" s="78"/>
      <c r="D58" s="41" t="s">
        <v>164</v>
      </c>
      <c r="E58" s="31">
        <f>SUM(E60:E61)</f>
        <v>8024.4859999999999</v>
      </c>
      <c r="F58" s="31">
        <f t="shared" ref="F58:H58" si="45">SUM(F60:F61)</f>
        <v>8024.4859999999999</v>
      </c>
      <c r="G58" s="31">
        <f t="shared" si="45"/>
        <v>1839.3960000000002</v>
      </c>
      <c r="H58" s="31">
        <f t="shared" si="45"/>
        <v>1837.0319999999999</v>
      </c>
      <c r="I58" s="37">
        <f t="shared" si="19"/>
        <v>22.892830768226151</v>
      </c>
      <c r="J58" s="37">
        <f t="shared" si="9"/>
        <v>99.871479550896041</v>
      </c>
      <c r="K58" s="38">
        <f t="shared" si="20"/>
        <v>99.871479550896041</v>
      </c>
      <c r="L58" s="31">
        <f t="shared" si="21"/>
        <v>-2.3640000000002601</v>
      </c>
      <c r="M58" s="36">
        <f t="shared" ref="M58" si="46">SUM(M60:M61)</f>
        <v>1400.24</v>
      </c>
      <c r="N58" s="38">
        <f t="shared" si="3"/>
        <v>131.19408101468321</v>
      </c>
      <c r="O58" s="36">
        <f t="shared" si="4"/>
        <v>436.79199999999992</v>
      </c>
    </row>
    <row r="59" spans="1:15" x14ac:dyDescent="0.2">
      <c r="A59" s="78"/>
      <c r="B59" s="78"/>
      <c r="C59" s="78"/>
      <c r="D59" s="40" t="s">
        <v>48</v>
      </c>
      <c r="E59" s="31"/>
      <c r="F59" s="31"/>
      <c r="G59" s="31"/>
      <c r="H59" s="31"/>
      <c r="I59" s="37">
        <f t="shared" si="19"/>
        <v>0</v>
      </c>
      <c r="J59" s="37" t="e">
        <f t="shared" si="9"/>
        <v>#DIV/0!</v>
      </c>
      <c r="K59" s="38">
        <f t="shared" si="20"/>
        <v>0</v>
      </c>
      <c r="L59" s="31">
        <f t="shared" si="21"/>
        <v>0</v>
      </c>
      <c r="M59" s="36"/>
      <c r="N59" s="38"/>
      <c r="O59" s="36">
        <f t="shared" si="4"/>
        <v>0</v>
      </c>
    </row>
    <row r="60" spans="1:15" x14ac:dyDescent="0.2">
      <c r="A60" s="78" t="s">
        <v>105</v>
      </c>
      <c r="B60" s="22" t="s">
        <v>161</v>
      </c>
      <c r="C60" s="22" t="s">
        <v>138</v>
      </c>
      <c r="D60" s="40" t="s">
        <v>165</v>
      </c>
      <c r="E60" s="31">
        <v>7336.4459999999999</v>
      </c>
      <c r="F60" s="31">
        <v>7336.4459999999999</v>
      </c>
      <c r="G60" s="31">
        <v>1838.1120000000001</v>
      </c>
      <c r="H60" s="31">
        <v>1835.749</v>
      </c>
      <c r="I60" s="37">
        <f t="shared" si="19"/>
        <v>25.022320071598703</v>
      </c>
      <c r="J60" s="37">
        <f t="shared" si="9"/>
        <v>99.871444177503861</v>
      </c>
      <c r="K60" s="38">
        <f t="shared" si="20"/>
        <v>99.871444177503861</v>
      </c>
      <c r="L60" s="31">
        <f t="shared" si="21"/>
        <v>-2.3630000000000564</v>
      </c>
      <c r="M60" s="31">
        <v>1337.145</v>
      </c>
      <c r="N60" s="38">
        <f t="shared" si="3"/>
        <v>137.28870092622716</v>
      </c>
      <c r="O60" s="36">
        <f t="shared" si="4"/>
        <v>498.60400000000004</v>
      </c>
    </row>
    <row r="61" spans="1:15" x14ac:dyDescent="0.2">
      <c r="A61" s="78" t="s">
        <v>70</v>
      </c>
      <c r="B61" s="22" t="s">
        <v>234</v>
      </c>
      <c r="C61" s="22" t="s">
        <v>138</v>
      </c>
      <c r="D61" s="40" t="s">
        <v>166</v>
      </c>
      <c r="E61" s="31">
        <v>688.04</v>
      </c>
      <c r="F61" s="31">
        <v>688.04</v>
      </c>
      <c r="G61" s="31">
        <v>1.284</v>
      </c>
      <c r="H61" s="31">
        <v>1.2829999999999999</v>
      </c>
      <c r="I61" s="37">
        <f t="shared" si="19"/>
        <v>0.18647171676065344</v>
      </c>
      <c r="J61" s="37">
        <f t="shared" si="9"/>
        <v>99.922118380062301</v>
      </c>
      <c r="K61" s="38">
        <f t="shared" si="20"/>
        <v>99.922118380062301</v>
      </c>
      <c r="L61" s="31">
        <f t="shared" si="21"/>
        <v>-1.0000000000001119E-3</v>
      </c>
      <c r="M61" s="31">
        <v>63.094999999999999</v>
      </c>
      <c r="N61" s="38">
        <f t="shared" si="3"/>
        <v>2.0334416356288134</v>
      </c>
      <c r="O61" s="36">
        <f t="shared" si="4"/>
        <v>-61.811999999999998</v>
      </c>
    </row>
    <row r="62" spans="1:15" ht="25.5" x14ac:dyDescent="0.2">
      <c r="A62" s="78" t="s">
        <v>3</v>
      </c>
      <c r="B62" s="78" t="s">
        <v>163</v>
      </c>
      <c r="C62" s="78" t="s">
        <v>138</v>
      </c>
      <c r="D62" s="41" t="s">
        <v>168</v>
      </c>
      <c r="E62" s="31">
        <v>4284.5959999999995</v>
      </c>
      <c r="F62" s="31">
        <v>4284.5959999999995</v>
      </c>
      <c r="G62" s="31"/>
      <c r="H62" s="31"/>
      <c r="I62" s="37">
        <f t="shared" si="19"/>
        <v>0</v>
      </c>
      <c r="J62" s="37" t="e">
        <f t="shared" si="9"/>
        <v>#DIV/0!</v>
      </c>
      <c r="K62" s="38">
        <f t="shared" si="20"/>
        <v>0</v>
      </c>
      <c r="L62" s="31">
        <f t="shared" si="21"/>
        <v>0</v>
      </c>
      <c r="M62" s="31"/>
      <c r="N62" s="38"/>
      <c r="O62" s="36">
        <f t="shared" si="4"/>
        <v>0</v>
      </c>
    </row>
    <row r="63" spans="1:15" ht="26.25" customHeight="1" x14ac:dyDescent="0.2">
      <c r="A63" s="78"/>
      <c r="B63" s="78" t="s">
        <v>167</v>
      </c>
      <c r="C63" s="78"/>
      <c r="D63" s="69" t="s">
        <v>235</v>
      </c>
      <c r="E63" s="31">
        <v>3005</v>
      </c>
      <c r="F63" s="31">
        <v>3005</v>
      </c>
      <c r="G63" s="31">
        <v>1781.126</v>
      </c>
      <c r="H63" s="31">
        <v>1777.826</v>
      </c>
      <c r="I63" s="37">
        <f t="shared" si="19"/>
        <v>59.162262895174713</v>
      </c>
      <c r="J63" s="37">
        <f t="shared" si="9"/>
        <v>99.81472394429143</v>
      </c>
      <c r="K63" s="38">
        <f t="shared" si="20"/>
        <v>99.81472394429143</v>
      </c>
      <c r="L63" s="31">
        <f t="shared" si="21"/>
        <v>-3.2999999999999545</v>
      </c>
      <c r="M63" s="31">
        <v>658.26900000000001</v>
      </c>
      <c r="N63" s="75" t="s">
        <v>391</v>
      </c>
      <c r="O63" s="36">
        <f t="shared" si="4"/>
        <v>1119.557</v>
      </c>
    </row>
    <row r="64" spans="1:15" x14ac:dyDescent="0.2">
      <c r="A64" s="78" t="s">
        <v>111</v>
      </c>
      <c r="B64" s="22" t="s">
        <v>236</v>
      </c>
      <c r="C64" s="22" t="s">
        <v>146</v>
      </c>
      <c r="D64" s="41" t="s">
        <v>238</v>
      </c>
      <c r="E64" s="31">
        <f>E66</f>
        <v>292.3</v>
      </c>
      <c r="F64" s="31">
        <f t="shared" ref="F64:H64" si="47">F66</f>
        <v>292.3</v>
      </c>
      <c r="G64" s="31">
        <f t="shared" si="47"/>
        <v>146.136</v>
      </c>
      <c r="H64" s="31">
        <f t="shared" si="47"/>
        <v>145.28</v>
      </c>
      <c r="I64" s="37">
        <f t="shared" si="19"/>
        <v>49.702360588436534</v>
      </c>
      <c r="J64" s="37">
        <f t="shared" si="9"/>
        <v>99.414244265615594</v>
      </c>
      <c r="K64" s="38">
        <f t="shared" si="20"/>
        <v>99.414244265615594</v>
      </c>
      <c r="L64" s="31">
        <f t="shared" si="21"/>
        <v>-0.85599999999999454</v>
      </c>
      <c r="M64" s="36">
        <f t="shared" ref="M64" si="48">M66</f>
        <v>145.107</v>
      </c>
      <c r="N64" s="38">
        <f t="shared" si="3"/>
        <v>100.11922236694302</v>
      </c>
      <c r="O64" s="36">
        <f t="shared" si="4"/>
        <v>0.17300000000000182</v>
      </c>
    </row>
    <row r="65" spans="1:15" x14ac:dyDescent="0.2">
      <c r="A65" s="78"/>
      <c r="B65" s="22"/>
      <c r="C65" s="22"/>
      <c r="D65" s="40" t="s">
        <v>48</v>
      </c>
      <c r="E65" s="31"/>
      <c r="F65" s="31"/>
      <c r="G65" s="31"/>
      <c r="H65" s="31"/>
      <c r="I65" s="37"/>
      <c r="J65" s="37"/>
      <c r="K65" s="38"/>
      <c r="L65" s="31"/>
      <c r="M65" s="36"/>
      <c r="N65" s="38"/>
      <c r="O65" s="36">
        <f t="shared" si="4"/>
        <v>0</v>
      </c>
    </row>
    <row r="66" spans="1:15" ht="25.5" x14ac:dyDescent="0.2">
      <c r="A66" s="78" t="s">
        <v>6</v>
      </c>
      <c r="B66" s="22" t="s">
        <v>237</v>
      </c>
      <c r="C66" s="22" t="s">
        <v>146</v>
      </c>
      <c r="D66" s="40" t="s">
        <v>239</v>
      </c>
      <c r="E66" s="31">
        <v>292.3</v>
      </c>
      <c r="F66" s="31">
        <v>292.3</v>
      </c>
      <c r="G66" s="31">
        <v>146.136</v>
      </c>
      <c r="H66" s="31">
        <v>145.28</v>
      </c>
      <c r="I66" s="37">
        <f t="shared" si="19"/>
        <v>49.702360588436534</v>
      </c>
      <c r="J66" s="37">
        <f t="shared" si="9"/>
        <v>99.414244265615594</v>
      </c>
      <c r="K66" s="38">
        <f t="shared" si="20"/>
        <v>99.414244265615594</v>
      </c>
      <c r="L66" s="31">
        <f t="shared" si="21"/>
        <v>-0.85599999999999454</v>
      </c>
      <c r="M66" s="31">
        <v>145.107</v>
      </c>
      <c r="N66" s="38">
        <f t="shared" si="3"/>
        <v>100.11922236694302</v>
      </c>
      <c r="O66" s="36">
        <f t="shared" si="4"/>
        <v>0.17300000000000182</v>
      </c>
    </row>
    <row r="67" spans="1:15" ht="27.75" customHeight="1" x14ac:dyDescent="0.2">
      <c r="A67" s="78" t="s">
        <v>72</v>
      </c>
      <c r="B67" s="78" t="s">
        <v>169</v>
      </c>
      <c r="C67" s="78" t="s">
        <v>171</v>
      </c>
      <c r="D67" s="69" t="s">
        <v>387</v>
      </c>
      <c r="E67" s="31">
        <v>2131.85</v>
      </c>
      <c r="F67" s="31">
        <v>2131.85</v>
      </c>
      <c r="G67" s="31">
        <v>589.17399999999998</v>
      </c>
      <c r="H67" s="31">
        <v>589.173</v>
      </c>
      <c r="I67" s="37">
        <f t="shared" si="19"/>
        <v>27.636700518329153</v>
      </c>
      <c r="J67" s="37">
        <f t="shared" si="9"/>
        <v>99.999830270853778</v>
      </c>
      <c r="K67" s="38">
        <f t="shared" si="20"/>
        <v>99.999830270853778</v>
      </c>
      <c r="L67" s="31">
        <f t="shared" si="21"/>
        <v>-9.9999999997635314E-4</v>
      </c>
      <c r="M67" s="31">
        <v>624.37199999999996</v>
      </c>
      <c r="N67" s="38">
        <f t="shared" si="3"/>
        <v>94.362495435413507</v>
      </c>
      <c r="O67" s="36">
        <f t="shared" si="4"/>
        <v>-35.198999999999955</v>
      </c>
    </row>
    <row r="68" spans="1:15" x14ac:dyDescent="0.2">
      <c r="A68" s="78"/>
      <c r="B68" s="78" t="s">
        <v>170</v>
      </c>
      <c r="C68" s="78"/>
      <c r="D68" s="41" t="s">
        <v>172</v>
      </c>
      <c r="E68" s="31">
        <f>E70</f>
        <v>4471.6009999999997</v>
      </c>
      <c r="F68" s="31">
        <f t="shared" ref="F68:H68" si="49">F70</f>
        <v>4471.6009999999997</v>
      </c>
      <c r="G68" s="31">
        <f t="shared" si="49"/>
        <v>1042.354</v>
      </c>
      <c r="H68" s="31">
        <f t="shared" si="49"/>
        <v>1041.8240000000001</v>
      </c>
      <c r="I68" s="37">
        <f t="shared" si="19"/>
        <v>23.298679824071964</v>
      </c>
      <c r="J68" s="37">
        <f t="shared" si="9"/>
        <v>99.949153550521231</v>
      </c>
      <c r="K68" s="38">
        <f t="shared" si="20"/>
        <v>99.949153550521231</v>
      </c>
      <c r="L68" s="31">
        <f t="shared" si="21"/>
        <v>-0.52999999999997272</v>
      </c>
      <c r="M68" s="36">
        <f t="shared" ref="M68" si="50">M70</f>
        <v>827.798</v>
      </c>
      <c r="N68" s="38">
        <f t="shared" si="3"/>
        <v>125.85485831084395</v>
      </c>
      <c r="O68" s="36">
        <f t="shared" si="4"/>
        <v>214.02600000000007</v>
      </c>
    </row>
    <row r="69" spans="1:15" x14ac:dyDescent="0.2">
      <c r="A69" s="78"/>
      <c r="B69" s="78"/>
      <c r="C69" s="78"/>
      <c r="D69" s="40" t="s">
        <v>48</v>
      </c>
      <c r="E69" s="31"/>
      <c r="F69" s="31"/>
      <c r="G69" s="31"/>
      <c r="H69" s="31"/>
      <c r="I69" s="37">
        <f t="shared" si="19"/>
        <v>0</v>
      </c>
      <c r="J69" s="37" t="e">
        <f t="shared" si="9"/>
        <v>#DIV/0!</v>
      </c>
      <c r="K69" s="38">
        <f t="shared" si="20"/>
        <v>0</v>
      </c>
      <c r="L69" s="31">
        <f t="shared" si="21"/>
        <v>0</v>
      </c>
      <c r="M69" s="36"/>
      <c r="N69" s="38"/>
      <c r="O69" s="36">
        <f t="shared" si="4"/>
        <v>0</v>
      </c>
    </row>
    <row r="70" spans="1:15" ht="25.5" x14ac:dyDescent="0.2">
      <c r="A70" s="78" t="s">
        <v>73</v>
      </c>
      <c r="B70" s="22" t="s">
        <v>240</v>
      </c>
      <c r="C70" s="22" t="s">
        <v>150</v>
      </c>
      <c r="D70" s="40" t="s">
        <v>388</v>
      </c>
      <c r="E70" s="31">
        <v>4471.6009999999997</v>
      </c>
      <c r="F70" s="31">
        <v>4471.6009999999997</v>
      </c>
      <c r="G70" s="31">
        <v>1042.354</v>
      </c>
      <c r="H70" s="31">
        <v>1041.8240000000001</v>
      </c>
      <c r="I70" s="37">
        <f t="shared" si="19"/>
        <v>23.298679824071964</v>
      </c>
      <c r="J70" s="37">
        <f t="shared" si="9"/>
        <v>99.949153550521231</v>
      </c>
      <c r="K70" s="38">
        <f t="shared" si="20"/>
        <v>99.949153550521231</v>
      </c>
      <c r="L70" s="31">
        <f t="shared" si="21"/>
        <v>-0.52999999999997272</v>
      </c>
      <c r="M70" s="31">
        <v>827.798</v>
      </c>
      <c r="N70" s="38">
        <f t="shared" si="3"/>
        <v>125.85485831084395</v>
      </c>
      <c r="O70" s="36">
        <f t="shared" si="4"/>
        <v>214.02600000000007</v>
      </c>
    </row>
    <row r="71" spans="1:15" ht="61.5" hidden="1" customHeight="1" x14ac:dyDescent="0.2">
      <c r="A71" s="78"/>
      <c r="B71" s="78" t="s">
        <v>242</v>
      </c>
      <c r="C71" s="22"/>
      <c r="D71" s="41" t="s">
        <v>243</v>
      </c>
      <c r="E71" s="31"/>
      <c r="F71" s="31"/>
      <c r="G71" s="31"/>
      <c r="H71" s="31"/>
      <c r="I71" s="37">
        <f t="shared" si="19"/>
        <v>0</v>
      </c>
      <c r="J71" s="37" t="e">
        <f t="shared" si="9"/>
        <v>#DIV/0!</v>
      </c>
      <c r="K71" s="38">
        <f t="shared" si="20"/>
        <v>0</v>
      </c>
      <c r="L71" s="31">
        <f t="shared" si="21"/>
        <v>0</v>
      </c>
      <c r="M71" s="36"/>
      <c r="N71" s="38" t="e">
        <f t="shared" si="3"/>
        <v>#DIV/0!</v>
      </c>
      <c r="O71" s="36">
        <f t="shared" si="4"/>
        <v>0</v>
      </c>
    </row>
    <row r="72" spans="1:15" ht="22.5" x14ac:dyDescent="0.2">
      <c r="A72" s="78" t="s">
        <v>32</v>
      </c>
      <c r="B72" s="78" t="s">
        <v>244</v>
      </c>
      <c r="C72" s="78" t="s">
        <v>173</v>
      </c>
      <c r="D72" s="41" t="s">
        <v>245</v>
      </c>
      <c r="E72" s="31">
        <f>SUM(E74:E75)</f>
        <v>38418.661999999997</v>
      </c>
      <c r="F72" s="31">
        <f t="shared" ref="F72:H72" si="51">SUM(F74:F75)</f>
        <v>39693.42</v>
      </c>
      <c r="G72" s="31">
        <f t="shared" si="51"/>
        <v>16351.618999999999</v>
      </c>
      <c r="H72" s="31">
        <f t="shared" si="51"/>
        <v>16351.124</v>
      </c>
      <c r="I72" s="37">
        <f t="shared" si="19"/>
        <v>41.193537871012374</v>
      </c>
      <c r="J72" s="37">
        <f t="shared" si="9"/>
        <v>99.996972776824123</v>
      </c>
      <c r="K72" s="38">
        <f t="shared" si="20"/>
        <v>99.996972776824123</v>
      </c>
      <c r="L72" s="31">
        <f t="shared" si="21"/>
        <v>-0.49499999999898137</v>
      </c>
      <c r="M72" s="36">
        <f t="shared" ref="M72" si="52">SUM(M74:M75)</f>
        <v>4833.1379999999999</v>
      </c>
      <c r="N72" s="75" t="s">
        <v>400</v>
      </c>
      <c r="O72" s="36">
        <f t="shared" si="4"/>
        <v>11517.986000000001</v>
      </c>
    </row>
    <row r="73" spans="1:15" x14ac:dyDescent="0.2">
      <c r="A73" s="78"/>
      <c r="B73" s="78"/>
      <c r="C73" s="78"/>
      <c r="D73" s="40" t="s">
        <v>48</v>
      </c>
      <c r="E73" s="31"/>
      <c r="F73" s="31"/>
      <c r="G73" s="31"/>
      <c r="H73" s="31"/>
      <c r="I73" s="37">
        <f t="shared" si="19"/>
        <v>0</v>
      </c>
      <c r="J73" s="37"/>
      <c r="K73" s="38">
        <f t="shared" si="20"/>
        <v>0</v>
      </c>
      <c r="L73" s="31"/>
      <c r="M73" s="36"/>
      <c r="N73" s="38"/>
      <c r="O73" s="36">
        <f t="shared" si="4"/>
        <v>0</v>
      </c>
    </row>
    <row r="74" spans="1:15" x14ac:dyDescent="0.2">
      <c r="A74" s="78"/>
      <c r="B74" s="22" t="s">
        <v>246</v>
      </c>
      <c r="C74" s="78"/>
      <c r="D74" s="40" t="s">
        <v>248</v>
      </c>
      <c r="E74" s="31">
        <v>3489.2649999999999</v>
      </c>
      <c r="F74" s="31">
        <v>3489.2649999999999</v>
      </c>
      <c r="G74" s="31">
        <v>809.48</v>
      </c>
      <c r="H74" s="31">
        <v>809.476</v>
      </c>
      <c r="I74" s="37">
        <f t="shared" si="19"/>
        <v>23.199040485603703</v>
      </c>
      <c r="J74" s="37"/>
      <c r="K74" s="38">
        <f t="shared" si="20"/>
        <v>99.999505855611005</v>
      </c>
      <c r="L74" s="31">
        <f t="shared" ref="L74:L75" si="53">H74-G74</f>
        <v>-4.0000000000190994E-3</v>
      </c>
      <c r="M74" s="31">
        <v>617.37</v>
      </c>
      <c r="N74" s="38">
        <f t="shared" ref="N74:N136" si="54">H74/M74*100</f>
        <v>131.11683431329672</v>
      </c>
      <c r="O74" s="36">
        <f t="shared" ref="O74:O137" si="55">H74-M74</f>
        <v>192.10599999999999</v>
      </c>
    </row>
    <row r="75" spans="1:15" ht="22.5" x14ac:dyDescent="0.2">
      <c r="A75" s="78"/>
      <c r="B75" s="22" t="s">
        <v>247</v>
      </c>
      <c r="C75" s="78"/>
      <c r="D75" s="40" t="s">
        <v>249</v>
      </c>
      <c r="E75" s="31">
        <v>34929.396999999997</v>
      </c>
      <c r="F75" s="31">
        <v>36204.154999999999</v>
      </c>
      <c r="G75" s="31">
        <v>15542.138999999999</v>
      </c>
      <c r="H75" s="31">
        <v>15541.647999999999</v>
      </c>
      <c r="I75" s="37">
        <f t="shared" si="19"/>
        <v>42.927802071336842</v>
      </c>
      <c r="J75" s="37"/>
      <c r="K75" s="38">
        <f t="shared" si="20"/>
        <v>99.996840846681394</v>
      </c>
      <c r="L75" s="31">
        <f t="shared" si="53"/>
        <v>-0.49099999999998545</v>
      </c>
      <c r="M75" s="31">
        <v>4215.768</v>
      </c>
      <c r="N75" s="75" t="s">
        <v>382</v>
      </c>
      <c r="O75" s="36">
        <f t="shared" si="55"/>
        <v>11325.88</v>
      </c>
    </row>
    <row r="76" spans="1:15" ht="14.25" x14ac:dyDescent="0.2">
      <c r="A76" s="12" t="s">
        <v>37</v>
      </c>
      <c r="B76" s="12" t="s">
        <v>174</v>
      </c>
      <c r="C76" s="27"/>
      <c r="D76" s="33" t="s">
        <v>51</v>
      </c>
      <c r="E76" s="32">
        <v>63881.483999999997</v>
      </c>
      <c r="F76" s="32">
        <v>64711.784</v>
      </c>
      <c r="G76" s="32">
        <v>11584.705</v>
      </c>
      <c r="H76" s="32">
        <v>11584.032999999999</v>
      </c>
      <c r="I76" s="34">
        <f t="shared" si="19"/>
        <v>17.900963756462037</v>
      </c>
      <c r="J76" s="34">
        <f t="shared" si="9"/>
        <v>99.994199248060269</v>
      </c>
      <c r="K76" s="35">
        <f t="shared" si="20"/>
        <v>99.994199248060269</v>
      </c>
      <c r="L76" s="32">
        <f t="shared" si="21"/>
        <v>-0.67200000000048021</v>
      </c>
      <c r="M76" s="32">
        <v>9715.5010000000002</v>
      </c>
      <c r="N76" s="35">
        <f t="shared" si="54"/>
        <v>119.23248219520536</v>
      </c>
      <c r="O76" s="30">
        <f t="shared" si="55"/>
        <v>1868.5319999999992</v>
      </c>
    </row>
    <row r="77" spans="1:15" ht="14.25" x14ac:dyDescent="0.2">
      <c r="A77" s="12" t="s">
        <v>39</v>
      </c>
      <c r="B77" s="12" t="s">
        <v>175</v>
      </c>
      <c r="C77" s="27"/>
      <c r="D77" s="33" t="s">
        <v>53</v>
      </c>
      <c r="E77" s="32">
        <v>74899.323999999993</v>
      </c>
      <c r="F77" s="32">
        <v>75549.323999999993</v>
      </c>
      <c r="G77" s="32">
        <v>17352.243999999999</v>
      </c>
      <c r="H77" s="32">
        <v>17348.955000000002</v>
      </c>
      <c r="I77" s="34">
        <f t="shared" si="19"/>
        <v>22.963746174618326</v>
      </c>
      <c r="J77" s="34">
        <f t="shared" si="9"/>
        <v>99.981045679164055</v>
      </c>
      <c r="K77" s="35">
        <f t="shared" si="20"/>
        <v>99.981045679164055</v>
      </c>
      <c r="L77" s="32">
        <f t="shared" si="21"/>
        <v>-3.2889999999970314</v>
      </c>
      <c r="M77" s="32">
        <v>15645.429</v>
      </c>
      <c r="N77" s="35">
        <f t="shared" si="54"/>
        <v>110.88833038710541</v>
      </c>
      <c r="O77" s="30">
        <f t="shared" si="55"/>
        <v>1703.5260000000017</v>
      </c>
    </row>
    <row r="78" spans="1:15" hidden="1" x14ac:dyDescent="0.2">
      <c r="A78" s="12" t="s">
        <v>101</v>
      </c>
      <c r="B78" s="12"/>
      <c r="C78" s="27"/>
      <c r="D78" s="42" t="s">
        <v>102</v>
      </c>
      <c r="E78" s="32"/>
      <c r="F78" s="32"/>
      <c r="G78" s="32"/>
      <c r="H78" s="32"/>
      <c r="I78" s="34">
        <f t="shared" si="19"/>
        <v>0</v>
      </c>
      <c r="J78" s="34" t="e">
        <f t="shared" si="9"/>
        <v>#DIV/0!</v>
      </c>
      <c r="K78" s="35">
        <f t="shared" si="20"/>
        <v>0</v>
      </c>
      <c r="L78" s="32">
        <f t="shared" si="21"/>
        <v>0</v>
      </c>
      <c r="M78" s="30"/>
      <c r="N78" s="35" t="e">
        <f t="shared" si="54"/>
        <v>#DIV/0!</v>
      </c>
      <c r="O78" s="30">
        <f t="shared" si="55"/>
        <v>0</v>
      </c>
    </row>
    <row r="79" spans="1:15" ht="14.25" x14ac:dyDescent="0.2">
      <c r="A79" s="12" t="s">
        <v>31</v>
      </c>
      <c r="B79" s="12" t="s">
        <v>176</v>
      </c>
      <c r="C79" s="27"/>
      <c r="D79" s="33" t="s">
        <v>108</v>
      </c>
      <c r="E79" s="32">
        <f>E81+E87+E90+E94</f>
        <v>391847.28200000001</v>
      </c>
      <c r="F79" s="32">
        <f>F81+F87+F90+F94+F86</f>
        <v>391997.28200000001</v>
      </c>
      <c r="G79" s="32">
        <f>G81+G87+G90+G94+G86</f>
        <v>59428.597999999998</v>
      </c>
      <c r="H79" s="32">
        <f>H81+H87+H90+H94+H86</f>
        <v>59428.595000000001</v>
      </c>
      <c r="I79" s="34">
        <f t="shared" si="19"/>
        <v>15.160460985033057</v>
      </c>
      <c r="J79" s="34">
        <f t="shared" si="9"/>
        <v>99.999994951925345</v>
      </c>
      <c r="K79" s="35">
        <f t="shared" si="20"/>
        <v>99.999994951925345</v>
      </c>
      <c r="L79" s="32">
        <f t="shared" si="21"/>
        <v>-2.9999999969732016E-3</v>
      </c>
      <c r="M79" s="30">
        <f>M81+M87+M90+M94+M86</f>
        <v>89057.798999999985</v>
      </c>
      <c r="N79" s="35">
        <f t="shared" si="54"/>
        <v>66.730365748203596</v>
      </c>
      <c r="O79" s="30">
        <f t="shared" si="55"/>
        <v>-29629.203999999983</v>
      </c>
    </row>
    <row r="80" spans="1:15" x14ac:dyDescent="0.2">
      <c r="A80" s="78"/>
      <c r="B80" s="78"/>
      <c r="C80" s="78"/>
      <c r="D80" s="7" t="s">
        <v>49</v>
      </c>
      <c r="E80" s="36"/>
      <c r="F80" s="31"/>
      <c r="G80" s="31"/>
      <c r="H80" s="31"/>
      <c r="I80" s="37">
        <f t="shared" si="19"/>
        <v>0</v>
      </c>
      <c r="J80" s="37"/>
      <c r="K80" s="38">
        <f t="shared" si="20"/>
        <v>0</v>
      </c>
      <c r="L80" s="31">
        <f t="shared" si="21"/>
        <v>0</v>
      </c>
      <c r="M80" s="36"/>
      <c r="N80" s="70"/>
      <c r="O80" s="36">
        <f t="shared" si="55"/>
        <v>0</v>
      </c>
    </row>
    <row r="81" spans="1:15" x14ac:dyDescent="0.2">
      <c r="A81" s="78" t="s">
        <v>34</v>
      </c>
      <c r="B81" s="78" t="s">
        <v>177</v>
      </c>
      <c r="C81" s="78" t="s">
        <v>178</v>
      </c>
      <c r="D81" s="41" t="s">
        <v>250</v>
      </c>
      <c r="E81" s="31">
        <f>E83+E85+E84</f>
        <v>151120</v>
      </c>
      <c r="F81" s="31">
        <f>F83+F85+F84</f>
        <v>151120</v>
      </c>
      <c r="G81" s="31">
        <f t="shared" ref="G81:H81" si="56">G83+G85+G84</f>
        <v>12890.469000000001</v>
      </c>
      <c r="H81" s="31">
        <f t="shared" si="56"/>
        <v>12890.468000000001</v>
      </c>
      <c r="I81" s="37">
        <f t="shared" si="19"/>
        <v>8.5299550026469042</v>
      </c>
      <c r="J81" s="37">
        <f t="shared" ref="J81:J123" si="57">H81/G81*100</f>
        <v>99.999992242330364</v>
      </c>
      <c r="K81" s="38">
        <f t="shared" si="20"/>
        <v>99.999992242330364</v>
      </c>
      <c r="L81" s="31">
        <f t="shared" si="21"/>
        <v>-1.0000000002037268E-3</v>
      </c>
      <c r="M81" s="36">
        <f t="shared" ref="M81" si="58">M83+M85+M84</f>
        <v>45193.250999999997</v>
      </c>
      <c r="N81" s="73">
        <f t="shared" ref="N81:N82" si="59">H81/M81*100</f>
        <v>28.522993400054364</v>
      </c>
      <c r="O81" s="36">
        <f t="shared" si="55"/>
        <v>-32302.782999999996</v>
      </c>
    </row>
    <row r="82" spans="1:15" x14ac:dyDescent="0.2">
      <c r="A82" s="78"/>
      <c r="B82" s="78"/>
      <c r="C82" s="78"/>
      <c r="D82" s="40" t="s">
        <v>48</v>
      </c>
      <c r="E82" s="31"/>
      <c r="F82" s="31"/>
      <c r="G82" s="31"/>
      <c r="H82" s="31"/>
      <c r="I82" s="37">
        <f t="shared" ref="I82:I83" si="60">IF(F82&gt;0,H82/F82*100,0)</f>
        <v>0</v>
      </c>
      <c r="J82" s="37" t="e">
        <f t="shared" ref="J82:J83" si="61">H82/G82*100</f>
        <v>#DIV/0!</v>
      </c>
      <c r="K82" s="38">
        <f t="shared" ref="K82:K83" si="62">IF(G82&gt;0,H82/G82*100,0)</f>
        <v>0</v>
      </c>
      <c r="L82" s="31">
        <f t="shared" ref="L82:L83" si="63">H82-G82</f>
        <v>0</v>
      </c>
      <c r="M82" s="36"/>
      <c r="N82" s="67" t="e">
        <f t="shared" si="59"/>
        <v>#DIV/0!</v>
      </c>
      <c r="O82" s="36">
        <f t="shared" si="55"/>
        <v>0</v>
      </c>
    </row>
    <row r="83" spans="1:15" x14ac:dyDescent="0.2">
      <c r="A83" s="78"/>
      <c r="B83" s="22" t="s">
        <v>252</v>
      </c>
      <c r="C83" s="22"/>
      <c r="D83" s="40" t="s">
        <v>251</v>
      </c>
      <c r="E83" s="31">
        <v>3000</v>
      </c>
      <c r="F83" s="31">
        <v>3000</v>
      </c>
      <c r="G83" s="31">
        <v>435.87</v>
      </c>
      <c r="H83" s="31">
        <v>435.86900000000003</v>
      </c>
      <c r="I83" s="37">
        <f t="shared" si="60"/>
        <v>14.528966666666667</v>
      </c>
      <c r="J83" s="37">
        <f t="shared" si="61"/>
        <v>99.999770573794947</v>
      </c>
      <c r="K83" s="38">
        <f t="shared" si="62"/>
        <v>99.999770573794947</v>
      </c>
      <c r="L83" s="31">
        <f t="shared" si="63"/>
        <v>-9.9999999997635314E-4</v>
      </c>
      <c r="M83" s="31">
        <v>488.04899999999998</v>
      </c>
      <c r="N83" s="38">
        <f t="shared" si="54"/>
        <v>89.308450585904296</v>
      </c>
      <c r="O83" s="36">
        <f t="shared" si="55"/>
        <v>-52.17999999999995</v>
      </c>
    </row>
    <row r="84" spans="1:15" x14ac:dyDescent="0.2">
      <c r="A84" s="78"/>
      <c r="B84" s="22" t="s">
        <v>363</v>
      </c>
      <c r="C84" s="22"/>
      <c r="D84" s="40" t="s">
        <v>364</v>
      </c>
      <c r="E84" s="31">
        <v>148000</v>
      </c>
      <c r="F84" s="31">
        <v>148000</v>
      </c>
      <c r="G84" s="31">
        <v>12454.599</v>
      </c>
      <c r="H84" s="31">
        <v>12454.599</v>
      </c>
      <c r="I84" s="37">
        <f t="shared" ref="I84" si="64">IF(F84&gt;0,H84/F84*100,0)</f>
        <v>8.4152695945945943</v>
      </c>
      <c r="J84" s="37">
        <f t="shared" ref="J84" si="65">H84/G84*100</f>
        <v>100</v>
      </c>
      <c r="K84" s="38">
        <f t="shared" ref="K84" si="66">IF(G84&gt;0,H84/G84*100,0)</f>
        <v>100</v>
      </c>
      <c r="L84" s="31">
        <f t="shared" ref="L84" si="67">H84-G84</f>
        <v>0</v>
      </c>
      <c r="M84" s="31">
        <v>44705.201999999997</v>
      </c>
      <c r="N84" s="38">
        <f t="shared" si="54"/>
        <v>27.859395423378245</v>
      </c>
      <c r="O84" s="36">
        <f t="shared" si="55"/>
        <v>-32250.602999999996</v>
      </c>
    </row>
    <row r="85" spans="1:15" x14ac:dyDescent="0.2">
      <c r="A85" s="78"/>
      <c r="B85" s="22" t="s">
        <v>253</v>
      </c>
      <c r="C85" s="22"/>
      <c r="D85" s="40" t="s">
        <v>254</v>
      </c>
      <c r="E85" s="31">
        <v>120</v>
      </c>
      <c r="F85" s="31">
        <v>120</v>
      </c>
      <c r="G85" s="31"/>
      <c r="H85" s="31"/>
      <c r="I85" s="37">
        <f t="shared" ref="I85:I86" si="68">IF(F85&gt;0,H85/F85*100,0)</f>
        <v>0</v>
      </c>
      <c r="J85" s="37" t="e">
        <f t="shared" ref="J85:J86" si="69">H85/G85*100</f>
        <v>#DIV/0!</v>
      </c>
      <c r="K85" s="38">
        <f t="shared" ref="K85:K86" si="70">IF(G85&gt;0,H85/G85*100,0)</f>
        <v>0</v>
      </c>
      <c r="L85" s="31">
        <f t="shared" ref="L85:L86" si="71">H85-G85</f>
        <v>0</v>
      </c>
      <c r="M85" s="31"/>
      <c r="N85" s="38"/>
      <c r="O85" s="36">
        <f t="shared" si="55"/>
        <v>0</v>
      </c>
    </row>
    <row r="86" spans="1:15" ht="25.5" hidden="1" x14ac:dyDescent="0.2">
      <c r="A86" s="78"/>
      <c r="B86" s="78" t="s">
        <v>185</v>
      </c>
      <c r="C86" s="22"/>
      <c r="D86" s="41" t="s">
        <v>301</v>
      </c>
      <c r="E86" s="31"/>
      <c r="F86" s="31"/>
      <c r="G86" s="31"/>
      <c r="H86" s="31"/>
      <c r="I86" s="37">
        <f t="shared" si="68"/>
        <v>0</v>
      </c>
      <c r="J86" s="37" t="e">
        <f t="shared" si="69"/>
        <v>#DIV/0!</v>
      </c>
      <c r="K86" s="38">
        <f t="shared" si="70"/>
        <v>0</v>
      </c>
      <c r="L86" s="31">
        <f t="shared" si="71"/>
        <v>0</v>
      </c>
      <c r="M86" s="31"/>
      <c r="N86" s="38" t="e">
        <f t="shared" si="54"/>
        <v>#DIV/0!</v>
      </c>
      <c r="O86" s="36">
        <f t="shared" si="55"/>
        <v>0</v>
      </c>
    </row>
    <row r="87" spans="1:15" x14ac:dyDescent="0.2">
      <c r="A87" s="78" t="s">
        <v>35</v>
      </c>
      <c r="B87" s="78" t="s">
        <v>206</v>
      </c>
      <c r="C87" s="78" t="s">
        <v>179</v>
      </c>
      <c r="D87" s="41" t="s">
        <v>255</v>
      </c>
      <c r="E87" s="31">
        <v>233196.226</v>
      </c>
      <c r="F87" s="31">
        <v>233196.226</v>
      </c>
      <c r="G87" s="31">
        <v>45042.648000000001</v>
      </c>
      <c r="H87" s="31">
        <v>45042.646999999997</v>
      </c>
      <c r="I87" s="37">
        <f t="shared" si="19"/>
        <v>19.315341321175584</v>
      </c>
      <c r="J87" s="37">
        <f t="shared" si="57"/>
        <v>99.999997779881838</v>
      </c>
      <c r="K87" s="38">
        <f t="shared" si="20"/>
        <v>99.999997779881838</v>
      </c>
      <c r="L87" s="31">
        <f t="shared" si="21"/>
        <v>-1.0000000038417056E-3</v>
      </c>
      <c r="M87" s="31">
        <v>42496.684999999998</v>
      </c>
      <c r="N87" s="38">
        <f t="shared" si="54"/>
        <v>105.99096611888667</v>
      </c>
      <c r="O87" s="36">
        <f t="shared" si="55"/>
        <v>2545.9619999999995</v>
      </c>
    </row>
    <row r="88" spans="1:15" ht="12.75" hidden="1" customHeight="1" x14ac:dyDescent="0.2">
      <c r="A88" s="78" t="s">
        <v>36</v>
      </c>
      <c r="B88" s="78"/>
      <c r="C88" s="78"/>
      <c r="D88" s="7" t="s">
        <v>50</v>
      </c>
      <c r="E88" s="36"/>
      <c r="F88" s="36"/>
      <c r="G88" s="31"/>
      <c r="H88" s="31"/>
      <c r="I88" s="37">
        <f t="shared" si="19"/>
        <v>0</v>
      </c>
      <c r="J88" s="37" t="e">
        <f t="shared" si="57"/>
        <v>#DIV/0!</v>
      </c>
      <c r="K88" s="38">
        <f t="shared" si="20"/>
        <v>0</v>
      </c>
      <c r="L88" s="31">
        <f t="shared" si="21"/>
        <v>0</v>
      </c>
      <c r="M88" s="36"/>
      <c r="N88" s="38" t="e">
        <f t="shared" si="54"/>
        <v>#DIV/0!</v>
      </c>
      <c r="O88" s="36">
        <f t="shared" si="55"/>
        <v>0</v>
      </c>
    </row>
    <row r="89" spans="1:15" ht="12.75" hidden="1" customHeight="1" x14ac:dyDescent="0.2">
      <c r="A89" s="78" t="s">
        <v>74</v>
      </c>
      <c r="B89" s="78"/>
      <c r="C89" s="78"/>
      <c r="D89" s="7" t="s">
        <v>82</v>
      </c>
      <c r="E89" s="36"/>
      <c r="F89" s="36"/>
      <c r="G89" s="31"/>
      <c r="H89" s="31"/>
      <c r="I89" s="37">
        <f t="shared" si="19"/>
        <v>0</v>
      </c>
      <c r="J89" s="37" t="e">
        <f t="shared" si="57"/>
        <v>#DIV/0!</v>
      </c>
      <c r="K89" s="38">
        <f t="shared" si="20"/>
        <v>0</v>
      </c>
      <c r="L89" s="31">
        <f t="shared" si="21"/>
        <v>0</v>
      </c>
      <c r="M89" s="36"/>
      <c r="N89" s="38" t="e">
        <f t="shared" si="54"/>
        <v>#DIV/0!</v>
      </c>
      <c r="O89" s="36">
        <f t="shared" si="55"/>
        <v>0</v>
      </c>
    </row>
    <row r="90" spans="1:15" ht="25.5" hidden="1" x14ac:dyDescent="0.2">
      <c r="A90" s="78" t="s">
        <v>75</v>
      </c>
      <c r="B90" s="78" t="s">
        <v>256</v>
      </c>
      <c r="C90" s="78" t="s">
        <v>179</v>
      </c>
      <c r="D90" s="41" t="s">
        <v>301</v>
      </c>
      <c r="E90" s="31">
        <f>E93</f>
        <v>0</v>
      </c>
      <c r="F90" s="31">
        <f t="shared" ref="F90:H90" si="72">F93</f>
        <v>0</v>
      </c>
      <c r="G90" s="31">
        <f t="shared" si="72"/>
        <v>0</v>
      </c>
      <c r="H90" s="31">
        <f t="shared" si="72"/>
        <v>0</v>
      </c>
      <c r="I90" s="37">
        <f t="shared" si="19"/>
        <v>0</v>
      </c>
      <c r="J90" s="37" t="e">
        <f t="shared" si="57"/>
        <v>#DIV/0!</v>
      </c>
      <c r="K90" s="38">
        <f t="shared" si="20"/>
        <v>0</v>
      </c>
      <c r="L90" s="31">
        <f>H90-G90</f>
        <v>0</v>
      </c>
      <c r="M90" s="36">
        <f t="shared" ref="M90" si="73">M93</f>
        <v>0</v>
      </c>
      <c r="N90" s="38"/>
      <c r="O90" s="36">
        <f t="shared" si="55"/>
        <v>0</v>
      </c>
    </row>
    <row r="91" spans="1:15" ht="81.75" hidden="1" customHeight="1" x14ac:dyDescent="0.2">
      <c r="A91" s="78" t="s">
        <v>205</v>
      </c>
      <c r="B91" s="78" t="s">
        <v>204</v>
      </c>
      <c r="C91" s="78"/>
      <c r="D91" s="41" t="s">
        <v>208</v>
      </c>
      <c r="E91" s="31"/>
      <c r="F91" s="43"/>
      <c r="G91" s="43"/>
      <c r="H91" s="31"/>
      <c r="I91" s="37">
        <f t="shared" si="19"/>
        <v>0</v>
      </c>
      <c r="J91" s="37" t="e">
        <f t="shared" si="57"/>
        <v>#DIV/0!</v>
      </c>
      <c r="K91" s="38">
        <f t="shared" si="20"/>
        <v>0</v>
      </c>
      <c r="L91" s="31"/>
      <c r="M91" s="36"/>
      <c r="N91" s="38" t="e">
        <f t="shared" si="54"/>
        <v>#DIV/0!</v>
      </c>
      <c r="O91" s="36">
        <f t="shared" si="55"/>
        <v>0</v>
      </c>
    </row>
    <row r="92" spans="1:15" ht="12.75" hidden="1" customHeight="1" x14ac:dyDescent="0.2">
      <c r="A92" s="78"/>
      <c r="B92" s="78"/>
      <c r="C92" s="78"/>
      <c r="D92" s="40" t="s">
        <v>48</v>
      </c>
      <c r="E92" s="31"/>
      <c r="F92" s="43"/>
      <c r="G92" s="43"/>
      <c r="H92" s="31"/>
      <c r="I92" s="37">
        <f t="shared" si="19"/>
        <v>0</v>
      </c>
      <c r="J92" s="37"/>
      <c r="K92" s="38">
        <f t="shared" si="20"/>
        <v>0</v>
      </c>
      <c r="L92" s="31"/>
      <c r="M92" s="36"/>
      <c r="N92" s="38"/>
      <c r="O92" s="36">
        <f t="shared" si="55"/>
        <v>0</v>
      </c>
    </row>
    <row r="93" spans="1:15" ht="24.75" hidden="1" customHeight="1" x14ac:dyDescent="0.2">
      <c r="A93" s="78"/>
      <c r="B93" s="22" t="s">
        <v>257</v>
      </c>
      <c r="C93" s="22"/>
      <c r="D93" s="40" t="s">
        <v>182</v>
      </c>
      <c r="E93" s="31"/>
      <c r="F93" s="31"/>
      <c r="G93" s="43"/>
      <c r="H93" s="31"/>
      <c r="I93" s="37">
        <f t="shared" si="19"/>
        <v>0</v>
      </c>
      <c r="J93" s="37"/>
      <c r="K93" s="38">
        <f t="shared" si="20"/>
        <v>0</v>
      </c>
      <c r="L93" s="31"/>
      <c r="M93" s="36"/>
      <c r="N93" s="38"/>
      <c r="O93" s="36">
        <f t="shared" si="55"/>
        <v>0</v>
      </c>
    </row>
    <row r="94" spans="1:15" ht="14.25" customHeight="1" x14ac:dyDescent="0.2">
      <c r="A94" s="78"/>
      <c r="B94" s="78" t="s">
        <v>258</v>
      </c>
      <c r="C94" s="22"/>
      <c r="D94" s="41" t="s">
        <v>259</v>
      </c>
      <c r="E94" s="31">
        <v>7531.0559999999996</v>
      </c>
      <c r="F94" s="31">
        <v>7681.0559999999996</v>
      </c>
      <c r="G94" s="31">
        <v>1495.481</v>
      </c>
      <c r="H94" s="31">
        <v>1495.48</v>
      </c>
      <c r="I94" s="37">
        <f t="shared" si="19"/>
        <v>19.469718747005622</v>
      </c>
      <c r="J94" s="37"/>
      <c r="K94" s="38">
        <f t="shared" si="20"/>
        <v>99.999933131881974</v>
      </c>
      <c r="L94" s="31">
        <f t="shared" si="21"/>
        <v>-9.9999999997635314E-4</v>
      </c>
      <c r="M94" s="31">
        <v>1367.8630000000001</v>
      </c>
      <c r="N94" s="38">
        <f t="shared" si="54"/>
        <v>109.3296624004012</v>
      </c>
      <c r="O94" s="36">
        <f t="shared" si="55"/>
        <v>127.61699999999996</v>
      </c>
    </row>
    <row r="95" spans="1:15" ht="14.25" customHeight="1" x14ac:dyDescent="0.2">
      <c r="A95" s="78"/>
      <c r="B95" s="12" t="s">
        <v>302</v>
      </c>
      <c r="C95" s="22"/>
      <c r="D95" s="33" t="s">
        <v>303</v>
      </c>
      <c r="E95" s="32">
        <v>2729.44</v>
      </c>
      <c r="F95" s="32">
        <v>2729.44</v>
      </c>
      <c r="G95" s="32"/>
      <c r="H95" s="32"/>
      <c r="I95" s="34">
        <f t="shared" ref="I95" si="74">IF(F95&gt;0,H95/F95*100,0)</f>
        <v>0</v>
      </c>
      <c r="J95" s="34"/>
      <c r="K95" s="35">
        <f t="shared" ref="K95" si="75">IF(G95&gt;0,H95/G95*100,0)</f>
        <v>0</v>
      </c>
      <c r="L95" s="32">
        <f t="shared" ref="L95" si="76">H95-G95</f>
        <v>0</v>
      </c>
      <c r="M95" s="32">
        <v>14.445</v>
      </c>
      <c r="N95" s="35"/>
      <c r="O95" s="30">
        <f t="shared" si="55"/>
        <v>-14.445</v>
      </c>
    </row>
    <row r="96" spans="1:15" ht="14.25" x14ac:dyDescent="0.2">
      <c r="A96" s="12" t="s">
        <v>40</v>
      </c>
      <c r="B96" s="12" t="s">
        <v>180</v>
      </c>
      <c r="C96" s="12"/>
      <c r="D96" s="33" t="s">
        <v>260</v>
      </c>
      <c r="E96" s="32">
        <v>1350</v>
      </c>
      <c r="F96" s="32">
        <v>1399.99</v>
      </c>
      <c r="G96" s="32"/>
      <c r="H96" s="32"/>
      <c r="I96" s="34">
        <f t="shared" si="19"/>
        <v>0</v>
      </c>
      <c r="J96" s="34" t="e">
        <f t="shared" si="57"/>
        <v>#DIV/0!</v>
      </c>
      <c r="K96" s="35">
        <f t="shared" si="20"/>
        <v>0</v>
      </c>
      <c r="L96" s="32">
        <f t="shared" si="21"/>
        <v>0</v>
      </c>
      <c r="M96" s="30"/>
      <c r="N96" s="35"/>
      <c r="O96" s="30">
        <f t="shared" si="55"/>
        <v>0</v>
      </c>
    </row>
    <row r="97" spans="1:15" ht="14.25" x14ac:dyDescent="0.2">
      <c r="A97" s="12" t="s">
        <v>41</v>
      </c>
      <c r="B97" s="12" t="s">
        <v>181</v>
      </c>
      <c r="C97" s="12"/>
      <c r="D97" s="33" t="s">
        <v>261</v>
      </c>
      <c r="E97" s="30">
        <f>E99+E102+E106+E105</f>
        <v>299152.00199999998</v>
      </c>
      <c r="F97" s="30">
        <f>F99+F102+F106+F105</f>
        <v>299152.00199999998</v>
      </c>
      <c r="G97" s="30">
        <f t="shared" ref="G97:H97" si="77">G99+G102+G106+G105</f>
        <v>100520.56899999999</v>
      </c>
      <c r="H97" s="30">
        <f t="shared" si="77"/>
        <v>100520.56699999998</v>
      </c>
      <c r="I97" s="34">
        <f t="shared" si="19"/>
        <v>33.60183663420711</v>
      </c>
      <c r="J97" s="34">
        <f t="shared" si="57"/>
        <v>99.999998010357444</v>
      </c>
      <c r="K97" s="35">
        <f t="shared" si="20"/>
        <v>99.999998010357444</v>
      </c>
      <c r="L97" s="32">
        <f t="shared" si="21"/>
        <v>-2.0000000076834112E-3</v>
      </c>
      <c r="M97" s="30">
        <f t="shared" ref="M97" si="78">M99+M102+M106+M105</f>
        <v>73683.330999999991</v>
      </c>
      <c r="N97" s="35">
        <f t="shared" si="54"/>
        <v>136.42239789620803</v>
      </c>
      <c r="O97" s="30">
        <f t="shared" si="55"/>
        <v>26837.23599999999</v>
      </c>
    </row>
    <row r="98" spans="1:15" x14ac:dyDescent="0.2">
      <c r="A98" s="78"/>
      <c r="B98" s="78"/>
      <c r="C98" s="78"/>
      <c r="D98" s="7" t="s">
        <v>49</v>
      </c>
      <c r="E98" s="36"/>
      <c r="F98" s="31"/>
      <c r="G98" s="31"/>
      <c r="H98" s="31"/>
      <c r="I98" s="37">
        <f t="shared" si="19"/>
        <v>0</v>
      </c>
      <c r="J98" s="37"/>
      <c r="K98" s="38">
        <f t="shared" si="20"/>
        <v>0</v>
      </c>
      <c r="L98" s="31">
        <f t="shared" ref="L98" si="79">H98-G98</f>
        <v>0</v>
      </c>
      <c r="M98" s="36"/>
      <c r="N98" s="38"/>
      <c r="O98" s="36">
        <f t="shared" si="55"/>
        <v>0</v>
      </c>
    </row>
    <row r="99" spans="1:15" x14ac:dyDescent="0.2">
      <c r="A99" s="78"/>
      <c r="B99" s="78" t="s">
        <v>264</v>
      </c>
      <c r="C99" s="78"/>
      <c r="D99" s="41" t="s">
        <v>262</v>
      </c>
      <c r="E99" s="36">
        <f>E101</f>
        <v>72735.812000000005</v>
      </c>
      <c r="F99" s="36">
        <f t="shared" ref="F99:H99" si="80">F101</f>
        <v>72735.812000000005</v>
      </c>
      <c r="G99" s="36">
        <f t="shared" si="80"/>
        <v>18148.704000000002</v>
      </c>
      <c r="H99" s="36">
        <f t="shared" si="80"/>
        <v>18148.704000000002</v>
      </c>
      <c r="I99" s="37">
        <f t="shared" si="19"/>
        <v>24.95153831512873</v>
      </c>
      <c r="J99" s="37"/>
      <c r="K99" s="38">
        <f t="shared" si="20"/>
        <v>100</v>
      </c>
      <c r="L99" s="31">
        <f t="shared" si="21"/>
        <v>0</v>
      </c>
      <c r="M99" s="36">
        <f t="shared" ref="M99" si="81">M101</f>
        <v>14185.272999999999</v>
      </c>
      <c r="N99" s="38">
        <f t="shared" si="54"/>
        <v>127.94046332418137</v>
      </c>
      <c r="O99" s="36">
        <f t="shared" si="55"/>
        <v>3963.4310000000023</v>
      </c>
    </row>
    <row r="100" spans="1:15" x14ac:dyDescent="0.2">
      <c r="A100" s="78"/>
      <c r="B100" s="78"/>
      <c r="C100" s="78"/>
      <c r="D100" s="40" t="s">
        <v>48</v>
      </c>
      <c r="E100" s="36"/>
      <c r="F100" s="31"/>
      <c r="G100" s="31"/>
      <c r="H100" s="31"/>
      <c r="I100" s="37">
        <f t="shared" si="19"/>
        <v>0</v>
      </c>
      <c r="J100" s="37"/>
      <c r="K100" s="38">
        <f t="shared" si="20"/>
        <v>0</v>
      </c>
      <c r="L100" s="31">
        <f t="shared" si="21"/>
        <v>0</v>
      </c>
      <c r="M100" s="36"/>
      <c r="N100" s="38"/>
      <c r="O100" s="36">
        <f t="shared" si="55"/>
        <v>0</v>
      </c>
    </row>
    <row r="101" spans="1:15" x14ac:dyDescent="0.2">
      <c r="A101" s="78"/>
      <c r="B101" s="22" t="s">
        <v>265</v>
      </c>
      <c r="C101" s="78"/>
      <c r="D101" s="40" t="s">
        <v>263</v>
      </c>
      <c r="E101" s="36">
        <v>72735.812000000005</v>
      </c>
      <c r="F101" s="36">
        <v>72735.812000000005</v>
      </c>
      <c r="G101" s="31">
        <v>18148.704000000002</v>
      </c>
      <c r="H101" s="31">
        <v>18148.704000000002</v>
      </c>
      <c r="I101" s="37">
        <f t="shared" si="19"/>
        <v>24.95153831512873</v>
      </c>
      <c r="J101" s="37"/>
      <c r="K101" s="38">
        <f t="shared" si="20"/>
        <v>100</v>
      </c>
      <c r="L101" s="31">
        <f t="shared" si="21"/>
        <v>0</v>
      </c>
      <c r="M101" s="31">
        <v>14185.272999999999</v>
      </c>
      <c r="N101" s="38">
        <f t="shared" si="54"/>
        <v>127.94046332418137</v>
      </c>
      <c r="O101" s="36">
        <f t="shared" si="55"/>
        <v>3963.4310000000023</v>
      </c>
    </row>
    <row r="102" spans="1:15" x14ac:dyDescent="0.2">
      <c r="A102" s="78"/>
      <c r="B102" s="78" t="s">
        <v>266</v>
      </c>
      <c r="C102" s="78"/>
      <c r="D102" s="41" t="s">
        <v>268</v>
      </c>
      <c r="E102" s="36">
        <f>E104</f>
        <v>209443.63699999999</v>
      </c>
      <c r="F102" s="36">
        <f t="shared" ref="F102:H102" si="82">F104</f>
        <v>209443.63699999999</v>
      </c>
      <c r="G102" s="36">
        <f t="shared" si="82"/>
        <v>76284.03</v>
      </c>
      <c r="H102" s="36">
        <f t="shared" si="82"/>
        <v>76284.028999999995</v>
      </c>
      <c r="I102" s="37">
        <f t="shared" si="19"/>
        <v>36.422223225621316</v>
      </c>
      <c r="J102" s="37"/>
      <c r="K102" s="38">
        <f t="shared" si="20"/>
        <v>99.999998689109631</v>
      </c>
      <c r="L102" s="31">
        <f t="shared" si="21"/>
        <v>-1.0000000038417056E-3</v>
      </c>
      <c r="M102" s="36">
        <f t="shared" ref="M102" si="83">M104</f>
        <v>56523.425999999999</v>
      </c>
      <c r="N102" s="38">
        <f t="shared" si="54"/>
        <v>134.96002347769931</v>
      </c>
      <c r="O102" s="36">
        <f t="shared" si="55"/>
        <v>19760.602999999996</v>
      </c>
    </row>
    <row r="103" spans="1:15" x14ac:dyDescent="0.2">
      <c r="A103" s="78"/>
      <c r="B103" s="78"/>
      <c r="C103" s="78"/>
      <c r="D103" s="40" t="s">
        <v>48</v>
      </c>
      <c r="E103" s="36"/>
      <c r="F103" s="31"/>
      <c r="G103" s="31"/>
      <c r="H103" s="31"/>
      <c r="I103" s="37">
        <f t="shared" si="19"/>
        <v>0</v>
      </c>
      <c r="J103" s="37"/>
      <c r="K103" s="38">
        <f t="shared" si="20"/>
        <v>0</v>
      </c>
      <c r="L103" s="31">
        <f t="shared" si="21"/>
        <v>0</v>
      </c>
      <c r="M103" s="36"/>
      <c r="N103" s="38"/>
      <c r="O103" s="36">
        <f t="shared" si="55"/>
        <v>0</v>
      </c>
    </row>
    <row r="104" spans="1:15" x14ac:dyDescent="0.2">
      <c r="A104" s="78" t="s">
        <v>27</v>
      </c>
      <c r="B104" s="22" t="s">
        <v>267</v>
      </c>
      <c r="C104" s="78"/>
      <c r="D104" s="40" t="s">
        <v>28</v>
      </c>
      <c r="E104" s="31">
        <v>209443.63699999999</v>
      </c>
      <c r="F104" s="31">
        <v>209443.63699999999</v>
      </c>
      <c r="G104" s="31">
        <v>76284.03</v>
      </c>
      <c r="H104" s="31">
        <v>76284.028999999995</v>
      </c>
      <c r="I104" s="37">
        <f t="shared" si="19"/>
        <v>36.422223225621316</v>
      </c>
      <c r="J104" s="37"/>
      <c r="K104" s="38">
        <f t="shared" si="20"/>
        <v>99.999998689109631</v>
      </c>
      <c r="L104" s="31">
        <f t="shared" si="21"/>
        <v>-1.0000000038417056E-3</v>
      </c>
      <c r="M104" s="31">
        <v>56523.425999999999</v>
      </c>
      <c r="N104" s="38">
        <f t="shared" si="54"/>
        <v>134.96002347769931</v>
      </c>
      <c r="O104" s="36">
        <f t="shared" si="55"/>
        <v>19760.602999999996</v>
      </c>
    </row>
    <row r="105" spans="1:15" x14ac:dyDescent="0.2">
      <c r="A105" s="78"/>
      <c r="B105" s="78" t="s">
        <v>374</v>
      </c>
      <c r="C105" s="78"/>
      <c r="D105" s="41" t="s">
        <v>375</v>
      </c>
      <c r="E105" s="31">
        <v>6287.9530000000004</v>
      </c>
      <c r="F105" s="31">
        <v>6287.9530000000004</v>
      </c>
      <c r="G105" s="31">
        <v>1984.162</v>
      </c>
      <c r="H105" s="31">
        <v>1984.1610000000001</v>
      </c>
      <c r="I105" s="37">
        <f t="shared" ref="I105" si="84">IF(F105&gt;0,H105/F105*100,0)</f>
        <v>31.554959141711141</v>
      </c>
      <c r="J105" s="37"/>
      <c r="K105" s="38">
        <f t="shared" ref="K105" si="85">IF(G105&gt;0,H105/G105*100,0)</f>
        <v>99.999949600889451</v>
      </c>
      <c r="L105" s="31">
        <f t="shared" ref="L105" si="86">H105-G105</f>
        <v>-9.9999999997635314E-4</v>
      </c>
      <c r="M105" s="31">
        <v>1279.152</v>
      </c>
      <c r="N105" s="38">
        <f t="shared" si="54"/>
        <v>155.11534203910091</v>
      </c>
      <c r="O105" s="36">
        <f t="shared" si="55"/>
        <v>705.00900000000001</v>
      </c>
    </row>
    <row r="106" spans="1:15" ht="19.5" customHeight="1" x14ac:dyDescent="0.2">
      <c r="A106" s="78"/>
      <c r="B106" s="78" t="s">
        <v>345</v>
      </c>
      <c r="C106" s="78"/>
      <c r="D106" s="41" t="s">
        <v>346</v>
      </c>
      <c r="E106" s="31">
        <v>10684.6</v>
      </c>
      <c r="F106" s="31">
        <v>10684.6</v>
      </c>
      <c r="G106" s="31">
        <v>4103.6729999999998</v>
      </c>
      <c r="H106" s="31">
        <v>4103.6729999999998</v>
      </c>
      <c r="I106" s="37">
        <f t="shared" ref="I106" si="87">IF(F106&gt;0,H106/F106*100,0)</f>
        <v>38.407361997641459</v>
      </c>
      <c r="J106" s="37"/>
      <c r="K106" s="38">
        <f t="shared" ref="K106" si="88">IF(G106&gt;0,H106/G106*100,0)</f>
        <v>100</v>
      </c>
      <c r="L106" s="31">
        <f t="shared" ref="L106" si="89">H106-G106</f>
        <v>0</v>
      </c>
      <c r="M106" s="31">
        <v>1695.48</v>
      </c>
      <c r="N106" s="75" t="s">
        <v>409</v>
      </c>
      <c r="O106" s="36">
        <f t="shared" si="55"/>
        <v>2408.1929999999998</v>
      </c>
    </row>
    <row r="107" spans="1:15" ht="21" x14ac:dyDescent="0.2">
      <c r="A107" s="12" t="s">
        <v>38</v>
      </c>
      <c r="B107" s="12" t="s">
        <v>189</v>
      </c>
      <c r="C107" s="12"/>
      <c r="D107" s="33" t="s">
        <v>269</v>
      </c>
      <c r="E107" s="32">
        <v>5993.6840000000002</v>
      </c>
      <c r="F107" s="32">
        <v>5993.6840000000002</v>
      </c>
      <c r="G107" s="32">
        <v>516.06500000000005</v>
      </c>
      <c r="H107" s="32">
        <v>516.06200000000001</v>
      </c>
      <c r="I107" s="34">
        <f t="shared" si="19"/>
        <v>8.610096895331818</v>
      </c>
      <c r="J107" s="34">
        <f t="shared" si="57"/>
        <v>99.999418677879717</v>
      </c>
      <c r="K107" s="35">
        <f t="shared" si="20"/>
        <v>99.999418677879717</v>
      </c>
      <c r="L107" s="32">
        <f t="shared" si="21"/>
        <v>-3.0000000000427463E-3</v>
      </c>
      <c r="M107" s="30">
        <v>199.47900000000001</v>
      </c>
      <c r="N107" s="79" t="s">
        <v>392</v>
      </c>
      <c r="O107" s="30">
        <f t="shared" si="55"/>
        <v>316.58299999999997</v>
      </c>
    </row>
    <row r="108" spans="1:15" ht="15" hidden="1" customHeight="1" x14ac:dyDescent="0.2">
      <c r="A108" s="12" t="s">
        <v>76</v>
      </c>
      <c r="B108" s="12" t="s">
        <v>180</v>
      </c>
      <c r="C108" s="12"/>
      <c r="D108" s="33" t="s">
        <v>77</v>
      </c>
      <c r="E108" s="30"/>
      <c r="F108" s="30"/>
      <c r="G108" s="32"/>
      <c r="H108" s="32"/>
      <c r="I108" s="34">
        <f t="shared" si="19"/>
        <v>0</v>
      </c>
      <c r="J108" s="34" t="e">
        <f t="shared" si="57"/>
        <v>#DIV/0!</v>
      </c>
      <c r="K108" s="35">
        <f t="shared" si="20"/>
        <v>0</v>
      </c>
      <c r="L108" s="32">
        <f t="shared" si="21"/>
        <v>0</v>
      </c>
      <c r="M108" s="36"/>
      <c r="N108" s="38" t="e">
        <f t="shared" si="54"/>
        <v>#DIV/0!</v>
      </c>
      <c r="O108" s="36">
        <f t="shared" si="55"/>
        <v>0</v>
      </c>
    </row>
    <row r="109" spans="1:15" ht="14.25" x14ac:dyDescent="0.2">
      <c r="A109" s="12" t="s">
        <v>79</v>
      </c>
      <c r="B109" s="12" t="s">
        <v>270</v>
      </c>
      <c r="C109" s="12"/>
      <c r="D109" s="33" t="s">
        <v>271</v>
      </c>
      <c r="E109" s="32">
        <f>E112+E113+E117+E116</f>
        <v>42619.904999999999</v>
      </c>
      <c r="F109" s="32">
        <f t="shared" ref="F109:H109" si="90">F112+F113+F117+F116</f>
        <v>43865.805</v>
      </c>
      <c r="G109" s="32">
        <f t="shared" si="90"/>
        <v>7219.6519999999991</v>
      </c>
      <c r="H109" s="32">
        <f t="shared" si="90"/>
        <v>7216.5239999999994</v>
      </c>
      <c r="I109" s="34">
        <f t="shared" si="19"/>
        <v>16.451365705017835</v>
      </c>
      <c r="J109" s="34">
        <f t="shared" si="57"/>
        <v>99.95667381197876</v>
      </c>
      <c r="K109" s="35">
        <f t="shared" si="20"/>
        <v>99.95667381197876</v>
      </c>
      <c r="L109" s="32">
        <f t="shared" si="21"/>
        <v>-3.1279999999997017</v>
      </c>
      <c r="M109" s="30">
        <f t="shared" ref="M109" si="91">M112+M113+M117+M116</f>
        <v>7327.6660000000002</v>
      </c>
      <c r="N109" s="35">
        <f t="shared" si="54"/>
        <v>98.48325510469499</v>
      </c>
      <c r="O109" s="30">
        <f t="shared" si="55"/>
        <v>-111.14200000000073</v>
      </c>
    </row>
    <row r="110" spans="1:15" ht="15" hidden="1" customHeight="1" x14ac:dyDescent="0.2">
      <c r="A110" s="12" t="s">
        <v>78</v>
      </c>
      <c r="B110" s="12"/>
      <c r="C110" s="12"/>
      <c r="D110" s="33" t="s">
        <v>83</v>
      </c>
      <c r="E110" s="30"/>
      <c r="F110" s="30"/>
      <c r="G110" s="32"/>
      <c r="H110" s="32"/>
      <c r="I110" s="34">
        <f t="shared" si="19"/>
        <v>0</v>
      </c>
      <c r="J110" s="34" t="e">
        <f t="shared" si="57"/>
        <v>#DIV/0!</v>
      </c>
      <c r="K110" s="35">
        <f t="shared" si="20"/>
        <v>0</v>
      </c>
      <c r="L110" s="32">
        <f t="shared" si="21"/>
        <v>0</v>
      </c>
      <c r="M110" s="36"/>
      <c r="N110" s="38" t="e">
        <f t="shared" si="54"/>
        <v>#DIV/0!</v>
      </c>
      <c r="O110" s="36">
        <f t="shared" si="55"/>
        <v>0</v>
      </c>
    </row>
    <row r="111" spans="1:15" ht="15" customHeight="1" x14ac:dyDescent="0.2">
      <c r="A111" s="12"/>
      <c r="B111" s="12"/>
      <c r="C111" s="12"/>
      <c r="D111" s="7" t="s">
        <v>49</v>
      </c>
      <c r="E111" s="30"/>
      <c r="F111" s="30"/>
      <c r="G111" s="32"/>
      <c r="H111" s="32"/>
      <c r="I111" s="34">
        <f t="shared" si="19"/>
        <v>0</v>
      </c>
      <c r="J111" s="34"/>
      <c r="K111" s="35"/>
      <c r="L111" s="32">
        <f t="shared" si="21"/>
        <v>0</v>
      </c>
      <c r="M111" s="36"/>
      <c r="N111" s="38"/>
      <c r="O111" s="36">
        <f t="shared" si="55"/>
        <v>0</v>
      </c>
    </row>
    <row r="112" spans="1:15" ht="15" customHeight="1" x14ac:dyDescent="0.2">
      <c r="A112" s="12"/>
      <c r="B112" s="78" t="s">
        <v>272</v>
      </c>
      <c r="C112" s="78"/>
      <c r="D112" s="41" t="s">
        <v>273</v>
      </c>
      <c r="E112" s="36">
        <v>6493.4</v>
      </c>
      <c r="F112" s="36">
        <v>6493.4</v>
      </c>
      <c r="G112" s="31">
        <v>154.66499999999999</v>
      </c>
      <c r="H112" s="31">
        <v>154.66399999999999</v>
      </c>
      <c r="I112" s="37">
        <f t="shared" si="19"/>
        <v>2.3818646625804663</v>
      </c>
      <c r="J112" s="37"/>
      <c r="K112" s="38">
        <f t="shared" si="20"/>
        <v>99.999353441308642</v>
      </c>
      <c r="L112" s="31">
        <f t="shared" si="21"/>
        <v>-1.0000000000047748E-3</v>
      </c>
      <c r="M112" s="36">
        <v>214.846</v>
      </c>
      <c r="N112" s="38">
        <f t="shared" si="54"/>
        <v>71.988307904266307</v>
      </c>
      <c r="O112" s="36">
        <f t="shared" si="55"/>
        <v>-60.182000000000016</v>
      </c>
    </row>
    <row r="113" spans="1:15" ht="21" customHeight="1" x14ac:dyDescent="0.2">
      <c r="A113" s="12"/>
      <c r="B113" s="78" t="s">
        <v>276</v>
      </c>
      <c r="C113" s="78"/>
      <c r="D113" s="41" t="s">
        <v>274</v>
      </c>
      <c r="E113" s="36">
        <f>E115</f>
        <v>1608.36</v>
      </c>
      <c r="F113" s="36">
        <f t="shared" ref="F113:H113" si="92">F115</f>
        <v>1608.36</v>
      </c>
      <c r="G113" s="36">
        <f t="shared" si="92"/>
        <v>129.428</v>
      </c>
      <c r="H113" s="36">
        <f t="shared" si="92"/>
        <v>129.42699999999999</v>
      </c>
      <c r="I113" s="37">
        <f t="shared" si="19"/>
        <v>8.0471411872963756</v>
      </c>
      <c r="J113" s="37"/>
      <c r="K113" s="38">
        <f t="shared" si="20"/>
        <v>99.999227369657262</v>
      </c>
      <c r="L113" s="31">
        <f t="shared" si="21"/>
        <v>-1.0000000000047748E-3</v>
      </c>
      <c r="M113" s="36">
        <f>M115</f>
        <v>57.496000000000002</v>
      </c>
      <c r="N113" s="75" t="s">
        <v>408</v>
      </c>
      <c r="O113" s="36">
        <f t="shared" si="55"/>
        <v>71.930999999999983</v>
      </c>
    </row>
    <row r="114" spans="1:15" ht="15" customHeight="1" x14ac:dyDescent="0.2">
      <c r="A114" s="12"/>
      <c r="B114" s="78"/>
      <c r="C114" s="78"/>
      <c r="D114" s="40" t="s">
        <v>48</v>
      </c>
      <c r="E114" s="36"/>
      <c r="F114" s="36"/>
      <c r="G114" s="31"/>
      <c r="H114" s="31"/>
      <c r="I114" s="37">
        <f t="shared" si="19"/>
        <v>0</v>
      </c>
      <c r="J114" s="37"/>
      <c r="K114" s="38">
        <f t="shared" si="20"/>
        <v>0</v>
      </c>
      <c r="L114" s="31">
        <f t="shared" si="21"/>
        <v>0</v>
      </c>
      <c r="M114" s="36"/>
      <c r="N114" s="67" t="e">
        <f t="shared" si="54"/>
        <v>#DIV/0!</v>
      </c>
      <c r="O114" s="36">
        <f t="shared" si="55"/>
        <v>0</v>
      </c>
    </row>
    <row r="115" spans="1:15" ht="23.1" customHeight="1" x14ac:dyDescent="0.2">
      <c r="A115" s="12"/>
      <c r="B115" s="78" t="s">
        <v>277</v>
      </c>
      <c r="C115" s="78"/>
      <c r="D115" s="40" t="s">
        <v>275</v>
      </c>
      <c r="E115" s="36">
        <v>1608.36</v>
      </c>
      <c r="F115" s="36">
        <v>1608.36</v>
      </c>
      <c r="G115" s="31">
        <v>129.428</v>
      </c>
      <c r="H115" s="31">
        <v>129.42699999999999</v>
      </c>
      <c r="I115" s="37">
        <f t="shared" si="19"/>
        <v>8.0471411872963756</v>
      </c>
      <c r="J115" s="37"/>
      <c r="K115" s="38">
        <f t="shared" si="20"/>
        <v>99.999227369657262</v>
      </c>
      <c r="L115" s="31">
        <f t="shared" si="21"/>
        <v>-1.0000000000047748E-3</v>
      </c>
      <c r="M115" s="31">
        <v>57.496000000000002</v>
      </c>
      <c r="N115" s="75" t="s">
        <v>408</v>
      </c>
      <c r="O115" s="36">
        <f t="shared" si="55"/>
        <v>71.930999999999983</v>
      </c>
    </row>
    <row r="116" spans="1:15" ht="15" customHeight="1" x14ac:dyDescent="0.2">
      <c r="A116" s="12"/>
      <c r="B116" s="78" t="s">
        <v>278</v>
      </c>
      <c r="C116" s="78"/>
      <c r="D116" s="41" t="s">
        <v>279</v>
      </c>
      <c r="E116" s="36">
        <v>587.99400000000003</v>
      </c>
      <c r="F116" s="36">
        <v>637.99400000000003</v>
      </c>
      <c r="G116" s="31">
        <v>92.998999999999995</v>
      </c>
      <c r="H116" s="31">
        <v>92.998999999999995</v>
      </c>
      <c r="I116" s="37">
        <f t="shared" si="19"/>
        <v>14.576782853757244</v>
      </c>
      <c r="J116" s="37"/>
      <c r="K116" s="38">
        <f t="shared" si="20"/>
        <v>100</v>
      </c>
      <c r="L116" s="31">
        <f>H116-G116</f>
        <v>0</v>
      </c>
      <c r="M116" s="36">
        <v>155.67099999999999</v>
      </c>
      <c r="N116" s="38">
        <f t="shared" si="54"/>
        <v>59.740735268611367</v>
      </c>
      <c r="O116" s="36">
        <f t="shared" si="55"/>
        <v>-62.671999999999997</v>
      </c>
    </row>
    <row r="117" spans="1:15" ht="15" customHeight="1" x14ac:dyDescent="0.2">
      <c r="A117" s="12"/>
      <c r="B117" s="78" t="s">
        <v>281</v>
      </c>
      <c r="C117" s="78"/>
      <c r="D117" s="41" t="s">
        <v>280</v>
      </c>
      <c r="E117" s="36">
        <f>E119+E120</f>
        <v>33930.150999999998</v>
      </c>
      <c r="F117" s="36">
        <f t="shared" ref="F117:H117" si="93">F119+F120</f>
        <v>35126.050999999999</v>
      </c>
      <c r="G117" s="36">
        <f t="shared" si="93"/>
        <v>6842.5599999999995</v>
      </c>
      <c r="H117" s="36">
        <f t="shared" si="93"/>
        <v>6839.4339999999993</v>
      </c>
      <c r="I117" s="37">
        <f t="shared" si="19"/>
        <v>19.471115611601199</v>
      </c>
      <c r="J117" s="37"/>
      <c r="K117" s="38">
        <f t="shared" si="20"/>
        <v>99.954315343964822</v>
      </c>
      <c r="L117" s="31">
        <f t="shared" si="21"/>
        <v>-3.1260000000002037</v>
      </c>
      <c r="M117" s="36">
        <f t="shared" ref="M117" si="94">M119+M120</f>
        <v>6899.6530000000002</v>
      </c>
      <c r="N117" s="38">
        <f t="shared" si="54"/>
        <v>99.127216977433491</v>
      </c>
      <c r="O117" s="36">
        <f t="shared" si="55"/>
        <v>-60.21900000000096</v>
      </c>
    </row>
    <row r="118" spans="1:15" ht="15" customHeight="1" x14ac:dyDescent="0.2">
      <c r="A118" s="12"/>
      <c r="B118" s="78"/>
      <c r="C118" s="78"/>
      <c r="D118" s="40" t="s">
        <v>48</v>
      </c>
      <c r="E118" s="36"/>
      <c r="F118" s="36"/>
      <c r="G118" s="31"/>
      <c r="H118" s="31"/>
      <c r="I118" s="37">
        <f t="shared" si="19"/>
        <v>0</v>
      </c>
      <c r="J118" s="37"/>
      <c r="K118" s="38">
        <f t="shared" si="20"/>
        <v>0</v>
      </c>
      <c r="L118" s="31">
        <f t="shared" si="21"/>
        <v>0</v>
      </c>
      <c r="M118" s="36"/>
      <c r="N118" s="38"/>
      <c r="O118" s="36">
        <f t="shared" si="55"/>
        <v>0</v>
      </c>
    </row>
    <row r="119" spans="1:15" ht="24" customHeight="1" x14ac:dyDescent="0.2">
      <c r="A119" s="12"/>
      <c r="B119" s="22" t="s">
        <v>283</v>
      </c>
      <c r="C119" s="78"/>
      <c r="D119" s="40" t="s">
        <v>282</v>
      </c>
      <c r="E119" s="36">
        <v>9482.1749999999993</v>
      </c>
      <c r="F119" s="36">
        <v>9482.1749999999993</v>
      </c>
      <c r="G119" s="31">
        <v>2433.8780000000002</v>
      </c>
      <c r="H119" s="31">
        <v>2433.877</v>
      </c>
      <c r="I119" s="37">
        <f t="shared" si="19"/>
        <v>25.667919016470382</v>
      </c>
      <c r="J119" s="37"/>
      <c r="K119" s="38">
        <f t="shared" si="20"/>
        <v>99.999958913306244</v>
      </c>
      <c r="L119" s="31">
        <f t="shared" si="21"/>
        <v>-1.0000000002037268E-3</v>
      </c>
      <c r="M119" s="31">
        <v>2631.018</v>
      </c>
      <c r="N119" s="38">
        <f t="shared" si="54"/>
        <v>92.50704480166992</v>
      </c>
      <c r="O119" s="36">
        <f t="shared" si="55"/>
        <v>-197.14100000000008</v>
      </c>
    </row>
    <row r="120" spans="1:15" ht="15" customHeight="1" x14ac:dyDescent="0.2">
      <c r="A120" s="12"/>
      <c r="B120" s="22" t="s">
        <v>284</v>
      </c>
      <c r="C120" s="78"/>
      <c r="D120" s="40" t="s">
        <v>191</v>
      </c>
      <c r="E120" s="36">
        <v>24447.975999999999</v>
      </c>
      <c r="F120" s="36">
        <v>25643.876</v>
      </c>
      <c r="G120" s="31">
        <v>4408.6819999999998</v>
      </c>
      <c r="H120" s="31">
        <v>4405.5569999999998</v>
      </c>
      <c r="I120" s="37">
        <f t="shared" si="19"/>
        <v>17.179762528878239</v>
      </c>
      <c r="J120" s="37"/>
      <c r="K120" s="38">
        <f t="shared" si="20"/>
        <v>99.929117137502772</v>
      </c>
      <c r="L120" s="31">
        <f t="shared" si="21"/>
        <v>-3.125</v>
      </c>
      <c r="M120" s="31">
        <v>4268.6350000000002</v>
      </c>
      <c r="N120" s="38">
        <f t="shared" si="54"/>
        <v>103.2076296052485</v>
      </c>
      <c r="O120" s="36">
        <f t="shared" si="55"/>
        <v>136.92199999999957</v>
      </c>
    </row>
    <row r="121" spans="1:15" ht="28.5" x14ac:dyDescent="0.2">
      <c r="A121" s="12" t="s">
        <v>67</v>
      </c>
      <c r="B121" s="12" t="s">
        <v>285</v>
      </c>
      <c r="C121" s="12"/>
      <c r="D121" s="33" t="s">
        <v>286</v>
      </c>
      <c r="E121" s="32">
        <v>4302</v>
      </c>
      <c r="F121" s="32">
        <v>4302</v>
      </c>
      <c r="G121" s="32">
        <v>750.077</v>
      </c>
      <c r="H121" s="32">
        <v>750.077</v>
      </c>
      <c r="I121" s="34">
        <f t="shared" si="19"/>
        <v>17.435541608554161</v>
      </c>
      <c r="J121" s="34">
        <f t="shared" si="57"/>
        <v>100</v>
      </c>
      <c r="K121" s="35">
        <f t="shared" si="20"/>
        <v>100</v>
      </c>
      <c r="L121" s="32">
        <f t="shared" si="21"/>
        <v>0</v>
      </c>
      <c r="M121" s="32">
        <v>766.55799999999999</v>
      </c>
      <c r="N121" s="35">
        <f t="shared" si="54"/>
        <v>97.849999608640175</v>
      </c>
      <c r="O121" s="30">
        <f t="shared" si="55"/>
        <v>-16.480999999999995</v>
      </c>
    </row>
    <row r="122" spans="1:15" ht="14.25" hidden="1" x14ac:dyDescent="0.2">
      <c r="A122" s="12" t="s">
        <v>4</v>
      </c>
      <c r="B122" s="12"/>
      <c r="C122" s="12"/>
      <c r="D122" s="33" t="s">
        <v>5</v>
      </c>
      <c r="E122" s="32"/>
      <c r="F122" s="32"/>
      <c r="G122" s="32"/>
      <c r="H122" s="32"/>
      <c r="I122" s="34">
        <f t="shared" si="19"/>
        <v>0</v>
      </c>
      <c r="J122" s="34" t="e">
        <f t="shared" si="57"/>
        <v>#DIV/0!</v>
      </c>
      <c r="K122" s="35">
        <f t="shared" si="20"/>
        <v>0</v>
      </c>
      <c r="L122" s="32">
        <f t="shared" si="21"/>
        <v>0</v>
      </c>
      <c r="M122" s="30"/>
      <c r="N122" s="35" t="e">
        <f t="shared" si="54"/>
        <v>#DIV/0!</v>
      </c>
      <c r="O122" s="30">
        <f t="shared" si="55"/>
        <v>0</v>
      </c>
    </row>
    <row r="123" spans="1:15" ht="14.25" x14ac:dyDescent="0.2">
      <c r="A123" s="12" t="s">
        <v>43</v>
      </c>
      <c r="B123" s="12" t="s">
        <v>287</v>
      </c>
      <c r="C123" s="12"/>
      <c r="D123" s="33" t="s">
        <v>288</v>
      </c>
      <c r="E123" s="32">
        <f>E125</f>
        <v>34726.629999999997</v>
      </c>
      <c r="F123" s="32">
        <f>F125</f>
        <v>36579.629999999997</v>
      </c>
      <c r="G123" s="32">
        <f>G125</f>
        <v>7642.393</v>
      </c>
      <c r="H123" s="32">
        <f>H125</f>
        <v>7642.3180000000002</v>
      </c>
      <c r="I123" s="34">
        <f t="shared" si="19"/>
        <v>20.892278024682046</v>
      </c>
      <c r="J123" s="34">
        <f t="shared" si="57"/>
        <v>99.999018631991319</v>
      </c>
      <c r="K123" s="35">
        <f t="shared" si="20"/>
        <v>99.999018631991319</v>
      </c>
      <c r="L123" s="32">
        <f t="shared" si="21"/>
        <v>-7.4999999999818101E-2</v>
      </c>
      <c r="M123" s="30">
        <f>M125</f>
        <v>6763.3490000000002</v>
      </c>
      <c r="N123" s="35">
        <f t="shared" si="54"/>
        <v>112.99606156654048</v>
      </c>
      <c r="O123" s="30">
        <f t="shared" si="55"/>
        <v>878.96900000000005</v>
      </c>
    </row>
    <row r="124" spans="1:15" x14ac:dyDescent="0.2">
      <c r="A124" s="78"/>
      <c r="B124" s="78"/>
      <c r="C124" s="78"/>
      <c r="D124" s="7" t="s">
        <v>49</v>
      </c>
      <c r="E124" s="36"/>
      <c r="F124" s="31"/>
      <c r="G124" s="31"/>
      <c r="H124" s="31"/>
      <c r="I124" s="37">
        <f t="shared" si="19"/>
        <v>0</v>
      </c>
      <c r="J124" s="37"/>
      <c r="K124" s="38">
        <f t="shared" si="20"/>
        <v>0</v>
      </c>
      <c r="L124" s="31">
        <f>H124-G124</f>
        <v>0</v>
      </c>
      <c r="M124" s="36"/>
      <c r="N124" s="38"/>
      <c r="O124" s="36">
        <f t="shared" si="55"/>
        <v>0</v>
      </c>
    </row>
    <row r="125" spans="1:15" x14ac:dyDescent="0.2">
      <c r="A125" s="78" t="s">
        <v>44</v>
      </c>
      <c r="B125" s="78" t="s">
        <v>289</v>
      </c>
      <c r="C125" s="78"/>
      <c r="D125" s="7" t="s">
        <v>290</v>
      </c>
      <c r="E125" s="31">
        <v>34726.629999999997</v>
      </c>
      <c r="F125" s="31">
        <v>36579.629999999997</v>
      </c>
      <c r="G125" s="31">
        <v>7642.393</v>
      </c>
      <c r="H125" s="31">
        <v>7642.3180000000002</v>
      </c>
      <c r="I125" s="37">
        <f t="shared" si="19"/>
        <v>20.892278024682046</v>
      </c>
      <c r="J125" s="37"/>
      <c r="K125" s="38">
        <f t="shared" si="20"/>
        <v>99.999018631991319</v>
      </c>
      <c r="L125" s="31">
        <f t="shared" si="21"/>
        <v>-7.4999999999818101E-2</v>
      </c>
      <c r="M125" s="31">
        <v>6763.3490000000002</v>
      </c>
      <c r="N125" s="38">
        <f t="shared" si="54"/>
        <v>112.99606156654048</v>
      </c>
      <c r="O125" s="36">
        <f t="shared" si="55"/>
        <v>878.96900000000005</v>
      </c>
    </row>
    <row r="126" spans="1:15" ht="14.25" x14ac:dyDescent="0.2">
      <c r="A126" s="78"/>
      <c r="B126" s="12" t="s">
        <v>291</v>
      </c>
      <c r="C126" s="12"/>
      <c r="D126" s="33" t="s">
        <v>52</v>
      </c>
      <c r="E126" s="32">
        <f>E128</f>
        <v>26583.37</v>
      </c>
      <c r="F126" s="32">
        <f t="shared" ref="F126:H126" si="95">F128</f>
        <v>26583.37</v>
      </c>
      <c r="G126" s="32">
        <f t="shared" si="95"/>
        <v>6010</v>
      </c>
      <c r="H126" s="32">
        <f t="shared" si="95"/>
        <v>6010</v>
      </c>
      <c r="I126" s="34">
        <f t="shared" si="19"/>
        <v>22.60811928660663</v>
      </c>
      <c r="J126" s="34"/>
      <c r="K126" s="35">
        <f t="shared" si="20"/>
        <v>100</v>
      </c>
      <c r="L126" s="32">
        <f t="shared" si="21"/>
        <v>0</v>
      </c>
      <c r="M126" s="30">
        <f t="shared" ref="M126" si="96">M128</f>
        <v>5638.7</v>
      </c>
      <c r="N126" s="35">
        <f t="shared" si="54"/>
        <v>106.58485111816553</v>
      </c>
      <c r="O126" s="30">
        <f t="shared" si="55"/>
        <v>371.30000000000018</v>
      </c>
    </row>
    <row r="127" spans="1:15" x14ac:dyDescent="0.2">
      <c r="A127" s="78"/>
      <c r="B127" s="78"/>
      <c r="C127" s="78"/>
      <c r="D127" s="7" t="s">
        <v>49</v>
      </c>
      <c r="E127" s="31"/>
      <c r="F127" s="31"/>
      <c r="G127" s="31"/>
      <c r="H127" s="31"/>
      <c r="I127" s="37">
        <f t="shared" si="19"/>
        <v>0</v>
      </c>
      <c r="J127" s="37"/>
      <c r="K127" s="38">
        <f t="shared" si="20"/>
        <v>0</v>
      </c>
      <c r="L127" s="31">
        <f t="shared" si="21"/>
        <v>0</v>
      </c>
      <c r="M127" s="36"/>
      <c r="N127" s="38"/>
      <c r="O127" s="36">
        <f t="shared" si="55"/>
        <v>0</v>
      </c>
    </row>
    <row r="128" spans="1:15" x14ac:dyDescent="0.2">
      <c r="A128" s="78" t="s">
        <v>2</v>
      </c>
      <c r="B128" s="22" t="s">
        <v>292</v>
      </c>
      <c r="C128" s="22" t="s">
        <v>171</v>
      </c>
      <c r="D128" s="39" t="s">
        <v>293</v>
      </c>
      <c r="E128" s="31">
        <v>26583.37</v>
      </c>
      <c r="F128" s="31">
        <v>26583.37</v>
      </c>
      <c r="G128" s="31">
        <v>6010</v>
      </c>
      <c r="H128" s="31">
        <v>6010</v>
      </c>
      <c r="I128" s="37">
        <f t="shared" si="19"/>
        <v>22.60811928660663</v>
      </c>
      <c r="J128" s="37"/>
      <c r="K128" s="38">
        <f t="shared" si="20"/>
        <v>100</v>
      </c>
      <c r="L128" s="31">
        <f t="shared" si="21"/>
        <v>0</v>
      </c>
      <c r="M128" s="31">
        <v>5638.7</v>
      </c>
      <c r="N128" s="38">
        <f t="shared" si="54"/>
        <v>106.58485111816553</v>
      </c>
      <c r="O128" s="36">
        <f t="shared" si="55"/>
        <v>371.30000000000018</v>
      </c>
    </row>
    <row r="129" spans="1:15" ht="14.25" x14ac:dyDescent="0.2">
      <c r="A129" s="78"/>
      <c r="B129" s="12" t="s">
        <v>183</v>
      </c>
      <c r="C129" s="12"/>
      <c r="D129" s="33" t="s">
        <v>376</v>
      </c>
      <c r="E129" s="32">
        <v>35068.156999999999</v>
      </c>
      <c r="F129" s="32">
        <v>35068.156999999999</v>
      </c>
      <c r="G129" s="32">
        <v>3610.3130000000001</v>
      </c>
      <c r="H129" s="32">
        <v>3610.3130000000001</v>
      </c>
      <c r="I129" s="34">
        <f t="shared" ref="I129:I130" si="97">IF(F129&gt;0,H129/F129*100,0)</f>
        <v>10.295131848531419</v>
      </c>
      <c r="J129" s="34"/>
      <c r="K129" s="35">
        <f t="shared" ref="K129:K130" si="98">IF(G129&gt;0,H129/G129*100,0)</f>
        <v>100</v>
      </c>
      <c r="L129" s="32">
        <f t="shared" ref="L129:L130" si="99">H129-G129</f>
        <v>0</v>
      </c>
      <c r="M129" s="32">
        <v>2982.7530000000002</v>
      </c>
      <c r="N129" s="35">
        <f t="shared" si="54"/>
        <v>121.0396234619494</v>
      </c>
      <c r="O129" s="36">
        <f t="shared" si="55"/>
        <v>627.55999999999995</v>
      </c>
    </row>
    <row r="130" spans="1:15" x14ac:dyDescent="0.2">
      <c r="A130" s="78"/>
      <c r="B130" s="12" t="s">
        <v>294</v>
      </c>
      <c r="C130" s="22"/>
      <c r="D130" s="62" t="s">
        <v>103</v>
      </c>
      <c r="E130" s="32">
        <v>27000</v>
      </c>
      <c r="F130" s="32">
        <v>27000</v>
      </c>
      <c r="G130" s="32"/>
      <c r="H130" s="32"/>
      <c r="I130" s="34">
        <f t="shared" si="97"/>
        <v>0</v>
      </c>
      <c r="J130" s="34"/>
      <c r="K130" s="35">
        <f t="shared" si="98"/>
        <v>0</v>
      </c>
      <c r="L130" s="32">
        <f t="shared" si="99"/>
        <v>0</v>
      </c>
      <c r="M130" s="36"/>
      <c r="N130" s="38"/>
      <c r="O130" s="36">
        <f t="shared" si="55"/>
        <v>0</v>
      </c>
    </row>
    <row r="131" spans="1:15" ht="13.5" x14ac:dyDescent="0.2">
      <c r="A131" s="78"/>
      <c r="B131" s="12" t="s">
        <v>192</v>
      </c>
      <c r="C131" s="22"/>
      <c r="D131" s="62" t="s">
        <v>295</v>
      </c>
      <c r="E131" s="32">
        <f>E133</f>
        <v>234281.5</v>
      </c>
      <c r="F131" s="32">
        <f t="shared" ref="F131:H131" si="100">F133</f>
        <v>234281.5</v>
      </c>
      <c r="G131" s="32">
        <f t="shared" si="100"/>
        <v>58570.5</v>
      </c>
      <c r="H131" s="32">
        <f t="shared" si="100"/>
        <v>58570.5</v>
      </c>
      <c r="I131" s="34">
        <f t="shared" si="19"/>
        <v>25.000053354618267</v>
      </c>
      <c r="J131" s="34"/>
      <c r="K131" s="35">
        <f t="shared" si="20"/>
        <v>100</v>
      </c>
      <c r="L131" s="66">
        <f t="shared" si="21"/>
        <v>0</v>
      </c>
      <c r="M131" s="30">
        <f t="shared" ref="M131" si="101">M133</f>
        <v>45404.1</v>
      </c>
      <c r="N131" s="35">
        <f t="shared" si="54"/>
        <v>128.99826227146889</v>
      </c>
      <c r="O131" s="30">
        <f t="shared" si="55"/>
        <v>13166.400000000001</v>
      </c>
    </row>
    <row r="132" spans="1:15" x14ac:dyDescent="0.2">
      <c r="A132" s="78"/>
      <c r="B132" s="22"/>
      <c r="C132" s="22"/>
      <c r="D132" s="7" t="s">
        <v>49</v>
      </c>
      <c r="E132" s="31"/>
      <c r="F132" s="31"/>
      <c r="G132" s="31"/>
      <c r="H132" s="31"/>
      <c r="I132" s="37"/>
      <c r="J132" s="37"/>
      <c r="K132" s="38"/>
      <c r="L132" s="31">
        <f t="shared" si="21"/>
        <v>0</v>
      </c>
      <c r="M132" s="36"/>
      <c r="N132" s="38"/>
      <c r="O132" s="36">
        <f t="shared" si="55"/>
        <v>0</v>
      </c>
    </row>
    <row r="133" spans="1:15" x14ac:dyDescent="0.2">
      <c r="A133" s="78" t="s">
        <v>116</v>
      </c>
      <c r="B133" s="78" t="s">
        <v>193</v>
      </c>
      <c r="C133" s="78"/>
      <c r="D133" s="7" t="s">
        <v>117</v>
      </c>
      <c r="E133" s="36">
        <v>234281.5</v>
      </c>
      <c r="F133" s="36">
        <v>234281.5</v>
      </c>
      <c r="G133" s="31">
        <v>58570.5</v>
      </c>
      <c r="H133" s="31">
        <v>58570.5</v>
      </c>
      <c r="I133" s="37">
        <f t="shared" si="19"/>
        <v>25.000053354618267</v>
      </c>
      <c r="J133" s="37">
        <f t="shared" ref="J133:J145" si="102">H133/G133*100</f>
        <v>100</v>
      </c>
      <c r="K133" s="38">
        <f t="shared" si="20"/>
        <v>100</v>
      </c>
      <c r="L133" s="31">
        <f t="shared" si="21"/>
        <v>0</v>
      </c>
      <c r="M133" s="31">
        <v>45404.1</v>
      </c>
      <c r="N133" s="38">
        <f t="shared" si="54"/>
        <v>128.99826227146889</v>
      </c>
      <c r="O133" s="36">
        <f t="shared" si="55"/>
        <v>13166.400000000001</v>
      </c>
    </row>
    <row r="134" spans="1:15" ht="38.25" hidden="1" x14ac:dyDescent="0.2">
      <c r="A134" s="78" t="s">
        <v>16</v>
      </c>
      <c r="B134" s="78"/>
      <c r="C134" s="78"/>
      <c r="D134" s="7" t="s">
        <v>23</v>
      </c>
      <c r="E134" s="36"/>
      <c r="F134" s="31"/>
      <c r="G134" s="31"/>
      <c r="H134" s="31"/>
      <c r="I134" s="37">
        <f t="shared" si="19"/>
        <v>0</v>
      </c>
      <c r="J134" s="37" t="e">
        <f t="shared" si="102"/>
        <v>#DIV/0!</v>
      </c>
      <c r="K134" s="38">
        <f t="shared" si="20"/>
        <v>0</v>
      </c>
      <c r="L134" s="31">
        <f t="shared" si="21"/>
        <v>0</v>
      </c>
      <c r="M134" s="36"/>
      <c r="N134" s="38" t="e">
        <f t="shared" si="54"/>
        <v>#DIV/0!</v>
      </c>
      <c r="O134" s="36">
        <f t="shared" si="55"/>
        <v>0</v>
      </c>
    </row>
    <row r="135" spans="1:15" ht="25.5" hidden="1" x14ac:dyDescent="0.2">
      <c r="A135" s="78" t="s">
        <v>14</v>
      </c>
      <c r="B135" s="78"/>
      <c r="C135" s="78"/>
      <c r="D135" s="7" t="s">
        <v>94</v>
      </c>
      <c r="E135" s="36"/>
      <c r="F135" s="31"/>
      <c r="G135" s="31"/>
      <c r="H135" s="31"/>
      <c r="I135" s="37">
        <f t="shared" si="19"/>
        <v>0</v>
      </c>
      <c r="J135" s="37" t="e">
        <f t="shared" si="102"/>
        <v>#DIV/0!</v>
      </c>
      <c r="K135" s="38">
        <f t="shared" si="20"/>
        <v>0</v>
      </c>
      <c r="L135" s="31">
        <f t="shared" si="21"/>
        <v>0</v>
      </c>
      <c r="M135" s="36"/>
      <c r="N135" s="38" t="e">
        <f t="shared" si="54"/>
        <v>#DIV/0!</v>
      </c>
      <c r="O135" s="36">
        <f t="shared" si="55"/>
        <v>0</v>
      </c>
    </row>
    <row r="136" spans="1:15" hidden="1" x14ac:dyDescent="0.2">
      <c r="A136" s="78" t="s">
        <v>13</v>
      </c>
      <c r="B136" s="78"/>
      <c r="C136" s="78"/>
      <c r="D136" s="7" t="s">
        <v>29</v>
      </c>
      <c r="E136" s="31"/>
      <c r="F136" s="31"/>
      <c r="G136" s="31"/>
      <c r="H136" s="31"/>
      <c r="I136" s="37">
        <f t="shared" si="19"/>
        <v>0</v>
      </c>
      <c r="J136" s="37" t="e">
        <f t="shared" si="102"/>
        <v>#DIV/0!</v>
      </c>
      <c r="K136" s="38">
        <f t="shared" si="20"/>
        <v>0</v>
      </c>
      <c r="L136" s="31">
        <f t="shared" si="21"/>
        <v>0</v>
      </c>
      <c r="M136" s="36"/>
      <c r="N136" s="38" t="e">
        <f t="shared" si="54"/>
        <v>#DIV/0!</v>
      </c>
      <c r="O136" s="36">
        <f t="shared" si="55"/>
        <v>0</v>
      </c>
    </row>
    <row r="137" spans="1:15" ht="25.5" x14ac:dyDescent="0.2">
      <c r="A137" s="78" t="s">
        <v>198</v>
      </c>
      <c r="B137" s="12" t="s">
        <v>296</v>
      </c>
      <c r="C137" s="12"/>
      <c r="D137" s="62" t="s">
        <v>297</v>
      </c>
      <c r="E137" s="32">
        <f>E139</f>
        <v>47365.23</v>
      </c>
      <c r="F137" s="32">
        <f>F139</f>
        <v>47628.398999999998</v>
      </c>
      <c r="G137" s="32">
        <f t="shared" ref="G137:H137" si="103">G139</f>
        <v>11920.188</v>
      </c>
      <c r="H137" s="32">
        <f t="shared" si="103"/>
        <v>11920.188</v>
      </c>
      <c r="I137" s="34">
        <f t="shared" si="19"/>
        <v>25.027479928519121</v>
      </c>
      <c r="J137" s="34">
        <f t="shared" si="102"/>
        <v>100</v>
      </c>
      <c r="K137" s="35">
        <f t="shared" si="20"/>
        <v>100</v>
      </c>
      <c r="L137" s="32">
        <f t="shared" si="21"/>
        <v>0</v>
      </c>
      <c r="M137" s="30">
        <f t="shared" ref="M137" si="104">M139</f>
        <v>715.93799999999999</v>
      </c>
      <c r="N137" s="79" t="s">
        <v>401</v>
      </c>
      <c r="O137" s="30">
        <f t="shared" si="55"/>
        <v>11204.25</v>
      </c>
    </row>
    <row r="138" spans="1:15" x14ac:dyDescent="0.2">
      <c r="A138" s="78" t="s">
        <v>45</v>
      </c>
      <c r="B138" s="78"/>
      <c r="C138" s="78"/>
      <c r="D138" s="7" t="s">
        <v>49</v>
      </c>
      <c r="E138" s="31"/>
      <c r="F138" s="31"/>
      <c r="G138" s="31"/>
      <c r="H138" s="31"/>
      <c r="I138" s="37">
        <f t="shared" si="19"/>
        <v>0</v>
      </c>
      <c r="J138" s="37" t="e">
        <f t="shared" si="102"/>
        <v>#DIV/0!</v>
      </c>
      <c r="K138" s="38">
        <f t="shared" si="20"/>
        <v>0</v>
      </c>
      <c r="L138" s="31">
        <f t="shared" si="21"/>
        <v>0</v>
      </c>
      <c r="M138" s="36"/>
      <c r="N138" s="67" t="e">
        <f t="shared" ref="N138" si="105">H138/M138*100</f>
        <v>#DIV/0!</v>
      </c>
      <c r="O138" s="36">
        <f t="shared" ref="O138:O202" si="106">H138-M138</f>
        <v>0</v>
      </c>
    </row>
    <row r="139" spans="1:15" ht="22.5" x14ac:dyDescent="0.2">
      <c r="A139" s="78" t="s">
        <v>13</v>
      </c>
      <c r="B139" s="78" t="s">
        <v>298</v>
      </c>
      <c r="C139" s="78"/>
      <c r="D139" s="7" t="s">
        <v>299</v>
      </c>
      <c r="E139" s="31">
        <v>47365.23</v>
      </c>
      <c r="F139" s="31">
        <v>47628.398999999998</v>
      </c>
      <c r="G139" s="31">
        <v>11920.188</v>
      </c>
      <c r="H139" s="31">
        <v>11920.188</v>
      </c>
      <c r="I139" s="37">
        <f t="shared" ref="I139:I147" si="107">IF(F139&gt;0,H139/F139*100,0)</f>
        <v>25.027479928519121</v>
      </c>
      <c r="J139" s="37">
        <f t="shared" si="102"/>
        <v>100</v>
      </c>
      <c r="K139" s="38">
        <f t="shared" ref="K139:K231" si="108">IF(G139&gt;0,H139/G139*100,0)</f>
        <v>100</v>
      </c>
      <c r="L139" s="31">
        <f t="shared" ref="L139" si="109">H139-G139</f>
        <v>0</v>
      </c>
      <c r="M139" s="31">
        <v>715.93799999999999</v>
      </c>
      <c r="N139" s="75" t="s">
        <v>401</v>
      </c>
      <c r="O139" s="36">
        <f t="shared" si="106"/>
        <v>11204.25</v>
      </c>
    </row>
    <row r="140" spans="1:15" ht="25.5" hidden="1" x14ac:dyDescent="0.2">
      <c r="A140" s="78" t="s">
        <v>20</v>
      </c>
      <c r="B140" s="78"/>
      <c r="C140" s="78"/>
      <c r="D140" s="7" t="s">
        <v>21</v>
      </c>
      <c r="E140" s="31"/>
      <c r="F140" s="31"/>
      <c r="G140" s="31"/>
      <c r="H140" s="31"/>
      <c r="I140" s="37">
        <f t="shared" si="107"/>
        <v>0</v>
      </c>
      <c r="J140" s="37" t="e">
        <f t="shared" si="102"/>
        <v>#DIV/0!</v>
      </c>
      <c r="K140" s="38">
        <f t="shared" si="108"/>
        <v>0</v>
      </c>
      <c r="L140" s="31">
        <f t="shared" ref="L140:L141" si="110">H140-G140</f>
        <v>0</v>
      </c>
      <c r="M140" s="36"/>
      <c r="N140" s="67" t="e">
        <f t="shared" ref="N140:N201" si="111">H140/M140*100</f>
        <v>#DIV/0!</v>
      </c>
      <c r="O140" s="36">
        <f t="shared" si="106"/>
        <v>0</v>
      </c>
    </row>
    <row r="141" spans="1:15" ht="25.5" customHeight="1" x14ac:dyDescent="0.2">
      <c r="A141" s="78"/>
      <c r="B141" s="12" t="s">
        <v>347</v>
      </c>
      <c r="C141" s="12"/>
      <c r="D141" s="62" t="s">
        <v>348</v>
      </c>
      <c r="E141" s="32"/>
      <c r="F141" s="32">
        <v>5836.23</v>
      </c>
      <c r="G141" s="32">
        <v>2774.73</v>
      </c>
      <c r="H141" s="32">
        <v>2774.73</v>
      </c>
      <c r="I141" s="34">
        <f t="shared" si="107"/>
        <v>47.543191409522933</v>
      </c>
      <c r="J141" s="34"/>
      <c r="K141" s="35">
        <f t="shared" si="108"/>
        <v>100</v>
      </c>
      <c r="L141" s="32">
        <f t="shared" si="110"/>
        <v>0</v>
      </c>
      <c r="M141" s="30">
        <v>836.15</v>
      </c>
      <c r="N141" s="75" t="s">
        <v>402</v>
      </c>
      <c r="O141" s="30">
        <f t="shared" si="106"/>
        <v>1938.58</v>
      </c>
    </row>
    <row r="142" spans="1:15" ht="15.75" x14ac:dyDescent="0.2">
      <c r="A142" s="78"/>
      <c r="B142" s="78"/>
      <c r="C142" s="78"/>
      <c r="D142" s="44" t="s">
        <v>85</v>
      </c>
      <c r="E142" s="30">
        <f>E7+E8+E9+E10+E76+E77+E79+E96+E97+E107+E109+E121+E123+E126+E130+E131+E137+E129+E95</f>
        <v>3507569.6769999997</v>
      </c>
      <c r="F142" s="45">
        <f>F7+F8+F9+F10+F76+F77+F79+F96+F97+F107+F109+F121+F123+F126+F130+F131+F137+F129+F95+F141</f>
        <v>3526570.0633700006</v>
      </c>
      <c r="G142" s="45">
        <f>G7+G8+G9+G10+G76+G77+G79+G96+G97+G107+G109+G121+G123+G126+G130+G131+G137+G129+G95+G141</f>
        <v>828433.80136999988</v>
      </c>
      <c r="H142" s="30">
        <f>H7+H8+H9+H10+H76+H77+H79+H96+H97+H107+H109+H121+H123+H126+H130+H131+H137+H129+H95+H141</f>
        <v>827133.68400000001</v>
      </c>
      <c r="I142" s="34">
        <f t="shared" si="107"/>
        <v>23.454338610519159</v>
      </c>
      <c r="J142" s="34">
        <f t="shared" si="102"/>
        <v>99.843063215449462</v>
      </c>
      <c r="K142" s="35">
        <f t="shared" si="108"/>
        <v>99.843063215449462</v>
      </c>
      <c r="L142" s="32">
        <f>H142-G142</f>
        <v>-1300.1173699998762</v>
      </c>
      <c r="M142" s="30">
        <f>M7+M8+M9+M10+M76+M77+M79+M96+M97+M107+M109+M121+M123+M126+M130+M131+M137+M129+M95+M141</f>
        <v>756768.60799999989</v>
      </c>
      <c r="N142" s="35">
        <f t="shared" si="111"/>
        <v>109.29809657220879</v>
      </c>
      <c r="O142" s="30">
        <f t="shared" si="106"/>
        <v>70365.076000000117</v>
      </c>
    </row>
    <row r="143" spans="1:15" ht="15.75" hidden="1" customHeight="1" x14ac:dyDescent="0.2">
      <c r="A143" s="78"/>
      <c r="B143" s="78"/>
      <c r="C143" s="78"/>
      <c r="D143" s="46"/>
      <c r="E143" s="36"/>
      <c r="F143" s="36"/>
      <c r="G143" s="32"/>
      <c r="H143" s="30"/>
      <c r="I143" s="37">
        <f t="shared" si="107"/>
        <v>0</v>
      </c>
      <c r="J143" s="37"/>
      <c r="K143" s="38">
        <f t="shared" si="108"/>
        <v>0</v>
      </c>
      <c r="L143" s="32">
        <f t="shared" ref="L143:L147" si="112">H143-G143</f>
        <v>0</v>
      </c>
      <c r="M143" s="36"/>
      <c r="N143" s="38" t="e">
        <f t="shared" si="111"/>
        <v>#DIV/0!</v>
      </c>
      <c r="O143" s="36">
        <f t="shared" si="106"/>
        <v>0</v>
      </c>
    </row>
    <row r="144" spans="1:15" s="8" customFormat="1" ht="15.75" hidden="1" customHeight="1" x14ac:dyDescent="0.2">
      <c r="A144" s="12"/>
      <c r="B144" s="12"/>
      <c r="C144" s="12"/>
      <c r="D144" s="47" t="s">
        <v>10</v>
      </c>
      <c r="E144" s="30">
        <f>E145</f>
        <v>0</v>
      </c>
      <c r="F144" s="30">
        <f>F145</f>
        <v>0</v>
      </c>
      <c r="G144" s="32">
        <f>G145</f>
        <v>0</v>
      </c>
      <c r="H144" s="30">
        <f>H145</f>
        <v>0</v>
      </c>
      <c r="I144" s="37">
        <f t="shared" si="107"/>
        <v>0</v>
      </c>
      <c r="J144" s="34" t="e">
        <f t="shared" si="102"/>
        <v>#DIV/0!</v>
      </c>
      <c r="K144" s="35">
        <f t="shared" si="108"/>
        <v>0</v>
      </c>
      <c r="L144" s="32">
        <f t="shared" si="112"/>
        <v>0</v>
      </c>
      <c r="M144" s="36"/>
      <c r="N144" s="38" t="e">
        <f t="shared" si="111"/>
        <v>#DIV/0!</v>
      </c>
      <c r="O144" s="36">
        <f t="shared" si="106"/>
        <v>0</v>
      </c>
    </row>
    <row r="145" spans="1:15" ht="25.5" hidden="1" customHeight="1" x14ac:dyDescent="0.2">
      <c r="A145" s="78" t="s">
        <v>98</v>
      </c>
      <c r="B145" s="78"/>
      <c r="C145" s="78"/>
      <c r="D145" s="7" t="s">
        <v>1</v>
      </c>
      <c r="E145" s="36"/>
      <c r="F145" s="36"/>
      <c r="G145" s="31"/>
      <c r="H145" s="36"/>
      <c r="I145" s="37">
        <f t="shared" si="107"/>
        <v>0</v>
      </c>
      <c r="J145" s="37" t="e">
        <f t="shared" si="102"/>
        <v>#DIV/0!</v>
      </c>
      <c r="K145" s="38">
        <f t="shared" si="108"/>
        <v>0</v>
      </c>
      <c r="L145" s="32">
        <f t="shared" si="112"/>
        <v>0</v>
      </c>
      <c r="M145" s="36"/>
      <c r="N145" s="38" t="e">
        <f t="shared" si="111"/>
        <v>#DIV/0!</v>
      </c>
      <c r="O145" s="36">
        <f t="shared" si="106"/>
        <v>0</v>
      </c>
    </row>
    <row r="146" spans="1:15" x14ac:dyDescent="0.2">
      <c r="A146" s="78"/>
      <c r="B146" s="78"/>
      <c r="C146" s="78"/>
      <c r="D146" s="7"/>
      <c r="E146" s="36" t="s">
        <v>197</v>
      </c>
      <c r="F146" s="36"/>
      <c r="G146" s="32"/>
      <c r="H146" s="30"/>
      <c r="I146" s="37">
        <f t="shared" si="107"/>
        <v>0</v>
      </c>
      <c r="J146" s="37"/>
      <c r="K146" s="38">
        <f t="shared" si="108"/>
        <v>0</v>
      </c>
      <c r="L146" s="32">
        <f t="shared" si="112"/>
        <v>0</v>
      </c>
      <c r="M146" s="36"/>
      <c r="N146" s="38"/>
      <c r="O146" s="36">
        <f t="shared" si="106"/>
        <v>0</v>
      </c>
    </row>
    <row r="147" spans="1:15" ht="15.75" x14ac:dyDescent="0.2">
      <c r="A147" s="78"/>
      <c r="B147" s="78"/>
      <c r="C147" s="78"/>
      <c r="D147" s="48" t="s">
        <v>58</v>
      </c>
      <c r="E147" s="36"/>
      <c r="F147" s="36"/>
      <c r="G147" s="30"/>
      <c r="H147" s="36"/>
      <c r="I147" s="37">
        <f t="shared" si="107"/>
        <v>0</v>
      </c>
      <c r="J147" s="37"/>
      <c r="K147" s="38">
        <f t="shared" si="108"/>
        <v>0</v>
      </c>
      <c r="L147" s="32">
        <f t="shared" si="112"/>
        <v>0</v>
      </c>
      <c r="M147" s="36"/>
      <c r="N147" s="38"/>
      <c r="O147" s="36">
        <f t="shared" si="106"/>
        <v>0</v>
      </c>
    </row>
    <row r="148" spans="1:15" ht="14.25" x14ac:dyDescent="0.2">
      <c r="A148" s="12"/>
      <c r="B148" s="12"/>
      <c r="C148" s="12"/>
      <c r="D148" s="33" t="s">
        <v>19</v>
      </c>
      <c r="E148" s="32">
        <v>70446.198000000004</v>
      </c>
      <c r="F148" s="32">
        <v>70446.198000000004</v>
      </c>
      <c r="G148" s="32"/>
      <c r="H148" s="32">
        <v>17237.68</v>
      </c>
      <c r="I148" s="34">
        <f>IF(F148&gt;0,H148/F148*100,0)</f>
        <v>24.469283636854325</v>
      </c>
      <c r="J148" s="34"/>
      <c r="K148" s="35">
        <f t="shared" si="108"/>
        <v>0</v>
      </c>
      <c r="L148" s="32"/>
      <c r="M148" s="32">
        <v>19003.152999999998</v>
      </c>
      <c r="N148" s="35">
        <f t="shared" si="111"/>
        <v>90.709578563094254</v>
      </c>
      <c r="O148" s="30">
        <f t="shared" si="106"/>
        <v>-1765.4729999999981</v>
      </c>
    </row>
    <row r="149" spans="1:15" ht="14.25" x14ac:dyDescent="0.2">
      <c r="A149" s="12" t="s">
        <v>59</v>
      </c>
      <c r="B149" s="26" t="s">
        <v>209</v>
      </c>
      <c r="C149" s="26"/>
      <c r="D149" s="33" t="s">
        <v>56</v>
      </c>
      <c r="E149" s="30">
        <v>11306.998</v>
      </c>
      <c r="F149" s="30">
        <v>11306.998</v>
      </c>
      <c r="G149" s="32"/>
      <c r="H149" s="32">
        <v>115.254</v>
      </c>
      <c r="I149" s="34">
        <f t="shared" ref="I149:I258" si="113">IF(F149&gt;0,H149/F149*100,0)</f>
        <v>1.0193156485921375</v>
      </c>
      <c r="J149" s="34"/>
      <c r="K149" s="35">
        <f t="shared" si="108"/>
        <v>0</v>
      </c>
      <c r="L149" s="32"/>
      <c r="M149" s="32">
        <v>396.00799999999998</v>
      </c>
      <c r="N149" s="35">
        <f t="shared" si="111"/>
        <v>29.103957495808171</v>
      </c>
      <c r="O149" s="30">
        <f t="shared" si="106"/>
        <v>-280.75399999999996</v>
      </c>
    </row>
    <row r="150" spans="1:15" ht="14.25" x14ac:dyDescent="0.2">
      <c r="A150" s="12" t="s">
        <v>60</v>
      </c>
      <c r="B150" s="12" t="s">
        <v>122</v>
      </c>
      <c r="C150" s="12"/>
      <c r="D150" s="33" t="s">
        <v>55</v>
      </c>
      <c r="E150" s="30">
        <v>9232.5049999999992</v>
      </c>
      <c r="F150" s="30">
        <v>10732.973</v>
      </c>
      <c r="G150" s="32"/>
      <c r="H150" s="32">
        <v>391.96100000000001</v>
      </c>
      <c r="I150" s="34">
        <f>IF(F150&gt;0,H150/F150*100,0)</f>
        <v>3.6519331596194271</v>
      </c>
      <c r="J150" s="34"/>
      <c r="K150" s="35">
        <f t="shared" si="108"/>
        <v>0</v>
      </c>
      <c r="L150" s="32"/>
      <c r="M150" s="32">
        <v>1301.681</v>
      </c>
      <c r="N150" s="35">
        <f t="shared" si="111"/>
        <v>30.111909139028686</v>
      </c>
      <c r="O150" s="30">
        <f t="shared" si="106"/>
        <v>-909.72</v>
      </c>
    </row>
    <row r="151" spans="1:15" ht="14.25" x14ac:dyDescent="0.2">
      <c r="A151" s="12" t="s">
        <v>61</v>
      </c>
      <c r="B151" s="12" t="s">
        <v>123</v>
      </c>
      <c r="C151" s="12"/>
      <c r="D151" s="33" t="s">
        <v>54</v>
      </c>
      <c r="E151" s="30">
        <v>80661.52</v>
      </c>
      <c r="F151" s="30">
        <v>100476.018</v>
      </c>
      <c r="G151" s="32"/>
      <c r="H151" s="32">
        <v>6352.5</v>
      </c>
      <c r="I151" s="34">
        <f t="shared" si="113"/>
        <v>6.3224042178900843</v>
      </c>
      <c r="J151" s="34"/>
      <c r="K151" s="35">
        <f t="shared" si="108"/>
        <v>0</v>
      </c>
      <c r="L151" s="32"/>
      <c r="M151" s="32">
        <v>17747.056</v>
      </c>
      <c r="N151" s="35">
        <f t="shared" si="111"/>
        <v>35.794669267961964</v>
      </c>
      <c r="O151" s="30">
        <f t="shared" si="106"/>
        <v>-11394.556</v>
      </c>
    </row>
    <row r="152" spans="1:15" ht="14.25" x14ac:dyDescent="0.2">
      <c r="A152" s="12" t="s">
        <v>62</v>
      </c>
      <c r="B152" s="12" t="s">
        <v>124</v>
      </c>
      <c r="C152" s="12"/>
      <c r="D152" s="33" t="s">
        <v>109</v>
      </c>
      <c r="E152" s="30">
        <f>E155+E158+E161+E164+E167+E175</f>
        <v>2924.7809999999999</v>
      </c>
      <c r="F152" s="30">
        <f>F155+F158+F161+F164+F167+F175+F170</f>
        <v>2924.7809999999999</v>
      </c>
      <c r="G152" s="30">
        <f>G155+G158+G161+G164+G167+G175</f>
        <v>0</v>
      </c>
      <c r="H152" s="32">
        <f>H155+H158+H161+H164+H167+H175+H170</f>
        <v>361.99</v>
      </c>
      <c r="I152" s="34">
        <f t="shared" si="113"/>
        <v>12.376653157962938</v>
      </c>
      <c r="J152" s="34"/>
      <c r="K152" s="35">
        <f t="shared" si="108"/>
        <v>0</v>
      </c>
      <c r="L152" s="32"/>
      <c r="M152" s="32">
        <f>M155+M158+M161+M164+M167+M175+M170</f>
        <v>529.64099999999996</v>
      </c>
      <c r="N152" s="74">
        <f t="shared" si="111"/>
        <v>68.346294943178492</v>
      </c>
      <c r="O152" s="30">
        <f t="shared" si="106"/>
        <v>-167.65099999999995</v>
      </c>
    </row>
    <row r="153" spans="1:15" x14ac:dyDescent="0.2">
      <c r="A153" s="78"/>
      <c r="B153" s="78"/>
      <c r="C153" s="78"/>
      <c r="D153" s="41" t="s">
        <v>49</v>
      </c>
      <c r="E153" s="36"/>
      <c r="F153" s="36"/>
      <c r="G153" s="36"/>
      <c r="H153" s="36"/>
      <c r="I153" s="34">
        <f t="shared" si="113"/>
        <v>0</v>
      </c>
      <c r="J153" s="34"/>
      <c r="K153" s="35">
        <f t="shared" si="108"/>
        <v>0</v>
      </c>
      <c r="L153" s="32"/>
      <c r="M153" s="36"/>
      <c r="N153" s="67"/>
      <c r="O153" s="36">
        <f t="shared" si="106"/>
        <v>0</v>
      </c>
    </row>
    <row r="154" spans="1:15" ht="81" hidden="1" customHeight="1" x14ac:dyDescent="0.2">
      <c r="A154" s="78" t="s">
        <v>89</v>
      </c>
      <c r="B154" s="21"/>
      <c r="C154" s="21"/>
      <c r="D154" s="49" t="s">
        <v>110</v>
      </c>
      <c r="E154" s="36"/>
      <c r="F154" s="36"/>
      <c r="G154" s="36"/>
      <c r="H154" s="36"/>
      <c r="I154" s="34">
        <f t="shared" si="113"/>
        <v>0</v>
      </c>
      <c r="J154" s="34"/>
      <c r="K154" s="35">
        <f t="shared" si="108"/>
        <v>0</v>
      </c>
      <c r="L154" s="32"/>
      <c r="M154" s="36"/>
      <c r="N154" s="67" t="e">
        <f t="shared" si="111"/>
        <v>#DIV/0!</v>
      </c>
      <c r="O154" s="36">
        <f t="shared" si="106"/>
        <v>0</v>
      </c>
    </row>
    <row r="155" spans="1:15" ht="26.25" customHeight="1" x14ac:dyDescent="0.2">
      <c r="A155" s="78"/>
      <c r="B155" s="78" t="s">
        <v>133</v>
      </c>
      <c r="C155" s="78"/>
      <c r="D155" s="41" t="s">
        <v>213</v>
      </c>
      <c r="E155" s="36">
        <f>E157</f>
        <v>100</v>
      </c>
      <c r="F155" s="36">
        <f t="shared" ref="F155:H155" si="114">F157</f>
        <v>100</v>
      </c>
      <c r="G155" s="36">
        <f t="shared" si="114"/>
        <v>0</v>
      </c>
      <c r="H155" s="36">
        <f t="shared" si="114"/>
        <v>0</v>
      </c>
      <c r="I155" s="37">
        <f t="shared" si="113"/>
        <v>0</v>
      </c>
      <c r="J155" s="37"/>
      <c r="K155" s="38">
        <f t="shared" si="108"/>
        <v>0</v>
      </c>
      <c r="L155" s="31"/>
      <c r="M155" s="36">
        <f t="shared" ref="M155" si="115">M157</f>
        <v>8.5050000000000008</v>
      </c>
      <c r="N155" s="67">
        <f t="shared" si="111"/>
        <v>0</v>
      </c>
      <c r="O155" s="36">
        <f t="shared" si="106"/>
        <v>-8.5050000000000008</v>
      </c>
    </row>
    <row r="156" spans="1:15" ht="12" customHeight="1" x14ac:dyDescent="0.2">
      <c r="A156" s="78"/>
      <c r="B156" s="78"/>
      <c r="C156" s="78"/>
      <c r="D156" s="40" t="s">
        <v>48</v>
      </c>
      <c r="E156" s="36"/>
      <c r="F156" s="36"/>
      <c r="G156" s="36"/>
      <c r="H156" s="36"/>
      <c r="I156" s="37">
        <f t="shared" si="113"/>
        <v>0</v>
      </c>
      <c r="J156" s="37"/>
      <c r="K156" s="38">
        <f t="shared" si="108"/>
        <v>0</v>
      </c>
      <c r="L156" s="31"/>
      <c r="M156" s="36"/>
      <c r="N156" s="67"/>
      <c r="O156" s="36">
        <f t="shared" si="106"/>
        <v>0</v>
      </c>
    </row>
    <row r="157" spans="1:15" ht="15" customHeight="1" x14ac:dyDescent="0.2">
      <c r="A157" s="78"/>
      <c r="B157" s="78" t="s">
        <v>199</v>
      </c>
      <c r="C157" s="78"/>
      <c r="D157" s="50" t="s">
        <v>300</v>
      </c>
      <c r="E157" s="36">
        <v>100</v>
      </c>
      <c r="F157" s="36">
        <v>100</v>
      </c>
      <c r="G157" s="36"/>
      <c r="H157" s="36"/>
      <c r="I157" s="37">
        <f t="shared" si="113"/>
        <v>0</v>
      </c>
      <c r="J157" s="37"/>
      <c r="K157" s="38">
        <f t="shared" si="108"/>
        <v>0</v>
      </c>
      <c r="L157" s="31"/>
      <c r="M157" s="36">
        <v>8.5050000000000008</v>
      </c>
      <c r="N157" s="67">
        <f t="shared" si="111"/>
        <v>0</v>
      </c>
      <c r="O157" s="36">
        <f t="shared" si="106"/>
        <v>-8.5050000000000008</v>
      </c>
    </row>
    <row r="158" spans="1:15" ht="27.95" customHeight="1" x14ac:dyDescent="0.2">
      <c r="A158" s="78"/>
      <c r="B158" s="78" t="s">
        <v>184</v>
      </c>
      <c r="C158" s="78"/>
      <c r="D158" s="41" t="s">
        <v>230</v>
      </c>
      <c r="E158" s="36">
        <f>E160</f>
        <v>60</v>
      </c>
      <c r="F158" s="36">
        <f t="shared" ref="F158" si="116">F160</f>
        <v>60</v>
      </c>
      <c r="G158" s="36"/>
      <c r="H158" s="36">
        <f>H160</f>
        <v>0</v>
      </c>
      <c r="I158" s="37">
        <f t="shared" si="113"/>
        <v>0</v>
      </c>
      <c r="J158" s="37"/>
      <c r="K158" s="38">
        <f t="shared" si="108"/>
        <v>0</v>
      </c>
      <c r="L158" s="31"/>
      <c r="M158" s="36"/>
      <c r="N158" s="67" t="e">
        <f t="shared" si="111"/>
        <v>#DIV/0!</v>
      </c>
      <c r="O158" s="36">
        <f t="shared" si="106"/>
        <v>0</v>
      </c>
    </row>
    <row r="159" spans="1:15" ht="14.25" customHeight="1" x14ac:dyDescent="0.2">
      <c r="A159" s="78"/>
      <c r="B159" s="78"/>
      <c r="C159" s="78"/>
      <c r="D159" s="40" t="s">
        <v>48</v>
      </c>
      <c r="E159" s="36"/>
      <c r="F159" s="36"/>
      <c r="G159" s="36"/>
      <c r="H159" s="36"/>
      <c r="I159" s="37">
        <f t="shared" si="113"/>
        <v>0</v>
      </c>
      <c r="J159" s="37"/>
      <c r="K159" s="38">
        <f t="shared" si="108"/>
        <v>0</v>
      </c>
      <c r="L159" s="31"/>
      <c r="M159" s="36"/>
      <c r="N159" s="67" t="e">
        <f t="shared" si="111"/>
        <v>#DIV/0!</v>
      </c>
      <c r="O159" s="36">
        <f t="shared" si="106"/>
        <v>0</v>
      </c>
    </row>
    <row r="160" spans="1:15" ht="24.75" customHeight="1" x14ac:dyDescent="0.2">
      <c r="A160" s="78" t="s">
        <v>71</v>
      </c>
      <c r="B160" s="22" t="s">
        <v>151</v>
      </c>
      <c r="C160" s="22" t="s">
        <v>152</v>
      </c>
      <c r="D160" s="40" t="s">
        <v>153</v>
      </c>
      <c r="E160" s="36">
        <v>60</v>
      </c>
      <c r="F160" s="36">
        <v>60</v>
      </c>
      <c r="G160" s="36"/>
      <c r="H160" s="36"/>
      <c r="I160" s="37">
        <f t="shared" si="113"/>
        <v>0</v>
      </c>
      <c r="J160" s="37"/>
      <c r="K160" s="38">
        <f t="shared" si="108"/>
        <v>0</v>
      </c>
      <c r="L160" s="31"/>
      <c r="M160" s="36"/>
      <c r="N160" s="67" t="e">
        <f t="shared" si="111"/>
        <v>#DIV/0!</v>
      </c>
      <c r="O160" s="36">
        <f t="shared" si="106"/>
        <v>0</v>
      </c>
    </row>
    <row r="161" spans="1:15" ht="15" customHeight="1" x14ac:dyDescent="0.2">
      <c r="A161" s="78"/>
      <c r="B161" s="78" t="s">
        <v>231</v>
      </c>
      <c r="C161" s="78"/>
      <c r="D161" s="41" t="s">
        <v>158</v>
      </c>
      <c r="E161" s="36">
        <f>E163</f>
        <v>141.54599999999999</v>
      </c>
      <c r="F161" s="36">
        <f t="shared" ref="F161:H161" si="117">F163</f>
        <v>141.54599999999999</v>
      </c>
      <c r="G161" s="36">
        <f t="shared" si="117"/>
        <v>0</v>
      </c>
      <c r="H161" s="36">
        <f t="shared" si="117"/>
        <v>0</v>
      </c>
      <c r="I161" s="37">
        <f t="shared" si="113"/>
        <v>0</v>
      </c>
      <c r="J161" s="34"/>
      <c r="K161" s="35">
        <f t="shared" si="108"/>
        <v>0</v>
      </c>
      <c r="L161" s="32"/>
      <c r="M161" s="36">
        <f t="shared" ref="M161" si="118">M163</f>
        <v>0</v>
      </c>
      <c r="N161" s="38"/>
      <c r="O161" s="36">
        <f t="shared" si="106"/>
        <v>0</v>
      </c>
    </row>
    <row r="162" spans="1:15" ht="14.25" customHeight="1" x14ac:dyDescent="0.2">
      <c r="A162" s="78"/>
      <c r="B162" s="78"/>
      <c r="C162" s="78"/>
      <c r="D162" s="40" t="s">
        <v>48</v>
      </c>
      <c r="E162" s="36"/>
      <c r="F162" s="36"/>
      <c r="G162" s="36"/>
      <c r="H162" s="36"/>
      <c r="I162" s="37">
        <f t="shared" si="113"/>
        <v>0</v>
      </c>
      <c r="J162" s="34"/>
      <c r="K162" s="35">
        <f t="shared" si="108"/>
        <v>0</v>
      </c>
      <c r="L162" s="32"/>
      <c r="M162" s="36"/>
      <c r="N162" s="38"/>
      <c r="O162" s="36">
        <f t="shared" si="106"/>
        <v>0</v>
      </c>
    </row>
    <row r="163" spans="1:15" ht="13.5" customHeight="1" x14ac:dyDescent="0.2">
      <c r="A163" s="78" t="s">
        <v>69</v>
      </c>
      <c r="B163" s="22" t="s">
        <v>232</v>
      </c>
      <c r="C163" s="22" t="s">
        <v>138</v>
      </c>
      <c r="D163" s="40" t="s">
        <v>386</v>
      </c>
      <c r="E163" s="36">
        <v>141.54599999999999</v>
      </c>
      <c r="F163" s="36">
        <v>141.54599999999999</v>
      </c>
      <c r="G163" s="36"/>
      <c r="H163" s="36"/>
      <c r="I163" s="37">
        <f t="shared" si="113"/>
        <v>0</v>
      </c>
      <c r="J163" s="34"/>
      <c r="K163" s="35">
        <f t="shared" si="108"/>
        <v>0</v>
      </c>
      <c r="L163" s="32"/>
      <c r="M163" s="36"/>
      <c r="N163" s="38"/>
      <c r="O163" s="36">
        <f t="shared" si="106"/>
        <v>0</v>
      </c>
    </row>
    <row r="164" spans="1:15" ht="13.5" customHeight="1" x14ac:dyDescent="0.2">
      <c r="A164" s="78"/>
      <c r="B164" s="78" t="s">
        <v>157</v>
      </c>
      <c r="C164" s="78"/>
      <c r="D164" s="41" t="s">
        <v>164</v>
      </c>
      <c r="E164" s="36">
        <f>E166</f>
        <v>1855.7750000000001</v>
      </c>
      <c r="F164" s="36">
        <f t="shared" ref="F164:H164" si="119">F166</f>
        <v>1855.7750000000001</v>
      </c>
      <c r="G164" s="36"/>
      <c r="H164" s="36">
        <f t="shared" si="119"/>
        <v>31.5</v>
      </c>
      <c r="I164" s="37">
        <f t="shared" si="113"/>
        <v>1.6974040495210896</v>
      </c>
      <c r="J164" s="37"/>
      <c r="K164" s="38">
        <f t="shared" si="108"/>
        <v>0</v>
      </c>
      <c r="L164" s="31"/>
      <c r="M164" s="36">
        <f t="shared" ref="M164" si="120">M166</f>
        <v>102.79900000000001</v>
      </c>
      <c r="N164" s="38">
        <f t="shared" si="111"/>
        <v>30.642321423360148</v>
      </c>
      <c r="O164" s="36">
        <f t="shared" si="106"/>
        <v>-71.299000000000007</v>
      </c>
    </row>
    <row r="165" spans="1:15" ht="13.5" customHeight="1" x14ac:dyDescent="0.2">
      <c r="A165" s="78"/>
      <c r="B165" s="78"/>
      <c r="C165" s="78"/>
      <c r="D165" s="40" t="s">
        <v>48</v>
      </c>
      <c r="E165" s="36"/>
      <c r="F165" s="36"/>
      <c r="G165" s="36"/>
      <c r="H165" s="36"/>
      <c r="I165" s="37">
        <f t="shared" si="113"/>
        <v>0</v>
      </c>
      <c r="J165" s="37"/>
      <c r="K165" s="38">
        <f t="shared" si="108"/>
        <v>0</v>
      </c>
      <c r="L165" s="31"/>
      <c r="M165" s="36"/>
      <c r="N165" s="67" t="e">
        <f t="shared" si="111"/>
        <v>#DIV/0!</v>
      </c>
      <c r="O165" s="36">
        <f t="shared" si="106"/>
        <v>0</v>
      </c>
    </row>
    <row r="166" spans="1:15" ht="13.5" customHeight="1" x14ac:dyDescent="0.2">
      <c r="A166" s="78" t="s">
        <v>105</v>
      </c>
      <c r="B166" s="22" t="s">
        <v>161</v>
      </c>
      <c r="C166" s="22" t="s">
        <v>138</v>
      </c>
      <c r="D166" s="40" t="s">
        <v>165</v>
      </c>
      <c r="E166" s="36">
        <v>1855.7750000000001</v>
      </c>
      <c r="F166" s="36">
        <v>1855.7750000000001</v>
      </c>
      <c r="G166" s="36"/>
      <c r="H166" s="36">
        <v>31.5</v>
      </c>
      <c r="I166" s="37">
        <f t="shared" si="113"/>
        <v>1.6974040495210896</v>
      </c>
      <c r="J166" s="37"/>
      <c r="K166" s="38">
        <f t="shared" si="108"/>
        <v>0</v>
      </c>
      <c r="L166" s="31"/>
      <c r="M166" s="36">
        <v>102.79900000000001</v>
      </c>
      <c r="N166" s="38">
        <f t="shared" si="111"/>
        <v>30.642321423360148</v>
      </c>
      <c r="O166" s="36">
        <f t="shared" si="106"/>
        <v>-71.299000000000007</v>
      </c>
    </row>
    <row r="167" spans="1:15" ht="13.5" hidden="1" customHeight="1" x14ac:dyDescent="0.2">
      <c r="A167" s="78"/>
      <c r="B167" s="78" t="s">
        <v>170</v>
      </c>
      <c r="C167" s="22"/>
      <c r="D167" s="41" t="s">
        <v>172</v>
      </c>
      <c r="E167" s="36">
        <f>E169</f>
        <v>0</v>
      </c>
      <c r="F167" s="36">
        <f t="shared" ref="F167:H167" si="121">F169</f>
        <v>0</v>
      </c>
      <c r="G167" s="36">
        <f t="shared" si="121"/>
        <v>0</v>
      </c>
      <c r="H167" s="36">
        <f t="shared" si="121"/>
        <v>0</v>
      </c>
      <c r="I167" s="37">
        <f t="shared" si="113"/>
        <v>0</v>
      </c>
      <c r="J167" s="37"/>
      <c r="K167" s="38">
        <f t="shared" si="108"/>
        <v>0</v>
      </c>
      <c r="L167" s="31"/>
      <c r="M167" s="36">
        <f t="shared" ref="M167" si="122">M169</f>
        <v>0</v>
      </c>
      <c r="N167" s="38" t="e">
        <f t="shared" si="111"/>
        <v>#DIV/0!</v>
      </c>
      <c r="O167" s="36">
        <f t="shared" si="106"/>
        <v>0</v>
      </c>
    </row>
    <row r="168" spans="1:15" ht="13.5" hidden="1" customHeight="1" x14ac:dyDescent="0.2">
      <c r="A168" s="78"/>
      <c r="B168" s="78"/>
      <c r="C168" s="22"/>
      <c r="D168" s="40" t="s">
        <v>48</v>
      </c>
      <c r="E168" s="36"/>
      <c r="F168" s="36"/>
      <c r="G168" s="36"/>
      <c r="H168" s="36"/>
      <c r="I168" s="37"/>
      <c r="J168" s="37"/>
      <c r="K168" s="38"/>
      <c r="L168" s="31"/>
      <c r="M168" s="36"/>
      <c r="N168" s="38" t="e">
        <f t="shared" si="111"/>
        <v>#DIV/0!</v>
      </c>
      <c r="O168" s="36">
        <f t="shared" si="106"/>
        <v>0</v>
      </c>
    </row>
    <row r="169" spans="1:15" ht="24" hidden="1" customHeight="1" x14ac:dyDescent="0.2">
      <c r="A169" s="78" t="s">
        <v>73</v>
      </c>
      <c r="B169" s="22" t="s">
        <v>240</v>
      </c>
      <c r="C169" s="22"/>
      <c r="D169" s="40" t="s">
        <v>241</v>
      </c>
      <c r="E169" s="36"/>
      <c r="F169" s="36"/>
      <c r="G169" s="36"/>
      <c r="H169" s="36"/>
      <c r="I169" s="37">
        <f t="shared" si="113"/>
        <v>0</v>
      </c>
      <c r="J169" s="37"/>
      <c r="K169" s="38">
        <f t="shared" si="108"/>
        <v>0</v>
      </c>
      <c r="L169" s="31"/>
      <c r="M169" s="36"/>
      <c r="N169" s="38" t="e">
        <f t="shared" si="111"/>
        <v>#DIV/0!</v>
      </c>
      <c r="O169" s="36">
        <f t="shared" si="106"/>
        <v>0</v>
      </c>
    </row>
    <row r="170" spans="1:15" ht="24" hidden="1" customHeight="1" x14ac:dyDescent="0.2">
      <c r="A170" s="78"/>
      <c r="B170" s="78" t="s">
        <v>353</v>
      </c>
      <c r="C170" s="78"/>
      <c r="D170" s="41" t="s">
        <v>352</v>
      </c>
      <c r="E170" s="36"/>
      <c r="F170" s="53">
        <f>F172+F174+F173</f>
        <v>0</v>
      </c>
      <c r="G170" s="53">
        <f t="shared" ref="G170:H170" si="123">G172+G174+G173</f>
        <v>0</v>
      </c>
      <c r="H170" s="36">
        <f t="shared" si="123"/>
        <v>0</v>
      </c>
      <c r="I170" s="37">
        <f t="shared" si="113"/>
        <v>0</v>
      </c>
      <c r="J170" s="37"/>
      <c r="K170" s="38"/>
      <c r="L170" s="31"/>
      <c r="M170" s="36"/>
      <c r="N170" s="38" t="e">
        <f t="shared" si="111"/>
        <v>#DIV/0!</v>
      </c>
      <c r="O170" s="36">
        <f t="shared" si="106"/>
        <v>0</v>
      </c>
    </row>
    <row r="171" spans="1:15" ht="15" hidden="1" customHeight="1" x14ac:dyDescent="0.2">
      <c r="A171" s="78"/>
      <c r="B171" s="78"/>
      <c r="C171" s="78"/>
      <c r="D171" s="40" t="s">
        <v>48</v>
      </c>
      <c r="E171" s="36"/>
      <c r="F171" s="36"/>
      <c r="G171" s="36"/>
      <c r="H171" s="36"/>
      <c r="I171" s="37">
        <f t="shared" si="113"/>
        <v>0</v>
      </c>
      <c r="J171" s="37"/>
      <c r="K171" s="38"/>
      <c r="L171" s="31"/>
      <c r="M171" s="36"/>
      <c r="N171" s="38" t="e">
        <f t="shared" si="111"/>
        <v>#DIV/0!</v>
      </c>
      <c r="O171" s="36">
        <f t="shared" si="106"/>
        <v>0</v>
      </c>
    </row>
    <row r="172" spans="1:15" ht="75.75" hidden="1" customHeight="1" x14ac:dyDescent="0.2">
      <c r="A172" s="78"/>
      <c r="B172" s="22" t="s">
        <v>354</v>
      </c>
      <c r="C172" s="22"/>
      <c r="D172" s="40" t="s">
        <v>355</v>
      </c>
      <c r="E172" s="36"/>
      <c r="F172" s="53"/>
      <c r="G172" s="36"/>
      <c r="H172" s="36"/>
      <c r="I172" s="37">
        <f t="shared" si="113"/>
        <v>0</v>
      </c>
      <c r="J172" s="37"/>
      <c r="K172" s="38"/>
      <c r="L172" s="31"/>
      <c r="M172" s="36"/>
      <c r="N172" s="38" t="e">
        <f t="shared" si="111"/>
        <v>#DIV/0!</v>
      </c>
      <c r="O172" s="36">
        <f t="shared" si="106"/>
        <v>0</v>
      </c>
    </row>
    <row r="173" spans="1:15" ht="87" hidden="1" customHeight="1" x14ac:dyDescent="0.2">
      <c r="A173" s="78"/>
      <c r="B173" s="22" t="s">
        <v>372</v>
      </c>
      <c r="C173" s="22"/>
      <c r="D173" s="40" t="s">
        <v>373</v>
      </c>
      <c r="E173" s="36"/>
      <c r="F173" s="53"/>
      <c r="G173" s="36"/>
      <c r="H173" s="36"/>
      <c r="I173" s="37">
        <f t="shared" si="113"/>
        <v>0</v>
      </c>
      <c r="J173" s="37"/>
      <c r="K173" s="38"/>
      <c r="L173" s="31"/>
      <c r="M173" s="36"/>
      <c r="N173" s="38" t="e">
        <f t="shared" si="111"/>
        <v>#DIV/0!</v>
      </c>
      <c r="O173" s="36">
        <f t="shared" si="106"/>
        <v>0</v>
      </c>
    </row>
    <row r="174" spans="1:15" ht="78.75" hidden="1" customHeight="1" x14ac:dyDescent="0.2">
      <c r="A174" s="78"/>
      <c r="B174" s="22" t="s">
        <v>365</v>
      </c>
      <c r="C174" s="22"/>
      <c r="D174" s="40" t="s">
        <v>366</v>
      </c>
      <c r="E174" s="36"/>
      <c r="F174" s="53"/>
      <c r="G174" s="36"/>
      <c r="H174" s="36"/>
      <c r="I174" s="37">
        <f t="shared" si="113"/>
        <v>0</v>
      </c>
      <c r="J174" s="37"/>
      <c r="K174" s="38"/>
      <c r="L174" s="31"/>
      <c r="M174" s="36"/>
      <c r="N174" s="38" t="e">
        <f t="shared" si="111"/>
        <v>#DIV/0!</v>
      </c>
      <c r="O174" s="36">
        <f t="shared" si="106"/>
        <v>0</v>
      </c>
    </row>
    <row r="175" spans="1:15" ht="14.25" customHeight="1" x14ac:dyDescent="0.2">
      <c r="A175" s="78"/>
      <c r="B175" s="22" t="s">
        <v>244</v>
      </c>
      <c r="C175" s="22"/>
      <c r="D175" s="41" t="s">
        <v>245</v>
      </c>
      <c r="E175" s="36">
        <f>E177+E178</f>
        <v>767.46</v>
      </c>
      <c r="F175" s="36">
        <f t="shared" ref="F175:H175" si="124">F177+F178</f>
        <v>767.46</v>
      </c>
      <c r="G175" s="36">
        <f t="shared" si="124"/>
        <v>0</v>
      </c>
      <c r="H175" s="36">
        <f t="shared" si="124"/>
        <v>330.49</v>
      </c>
      <c r="I175" s="37">
        <f t="shared" si="113"/>
        <v>43.062830636124353</v>
      </c>
      <c r="J175" s="37"/>
      <c r="K175" s="38">
        <f t="shared" si="108"/>
        <v>0</v>
      </c>
      <c r="L175" s="31"/>
      <c r="M175" s="36">
        <f t="shared" ref="M175" si="125">M177+M178</f>
        <v>418.33699999999999</v>
      </c>
      <c r="N175" s="38">
        <f t="shared" si="111"/>
        <v>79.000901187320267</v>
      </c>
      <c r="O175" s="36">
        <f t="shared" si="106"/>
        <v>-87.84699999999998</v>
      </c>
    </row>
    <row r="176" spans="1:15" ht="14.25" customHeight="1" x14ac:dyDescent="0.2">
      <c r="A176" s="78"/>
      <c r="B176" s="22"/>
      <c r="C176" s="22"/>
      <c r="D176" s="40" t="s">
        <v>48</v>
      </c>
      <c r="E176" s="36"/>
      <c r="F176" s="36"/>
      <c r="G176" s="36"/>
      <c r="H176" s="36"/>
      <c r="I176" s="37"/>
      <c r="J176" s="37"/>
      <c r="K176" s="38"/>
      <c r="L176" s="31"/>
      <c r="M176" s="36"/>
      <c r="N176" s="38"/>
      <c r="O176" s="36">
        <f t="shared" si="106"/>
        <v>0</v>
      </c>
    </row>
    <row r="177" spans="1:15" hidden="1" x14ac:dyDescent="0.2">
      <c r="A177" s="78" t="s">
        <v>32</v>
      </c>
      <c r="B177" s="22" t="s">
        <v>246</v>
      </c>
      <c r="C177" s="78" t="s">
        <v>173</v>
      </c>
      <c r="D177" s="40" t="s">
        <v>248</v>
      </c>
      <c r="E177" s="36"/>
      <c r="F177" s="36"/>
      <c r="G177" s="31"/>
      <c r="H177" s="31"/>
      <c r="I177" s="37">
        <f t="shared" si="113"/>
        <v>0</v>
      </c>
      <c r="J177" s="37"/>
      <c r="K177" s="38">
        <f t="shared" si="108"/>
        <v>0</v>
      </c>
      <c r="L177" s="31"/>
      <c r="M177" s="36"/>
      <c r="N177" s="38" t="e">
        <f t="shared" si="111"/>
        <v>#DIV/0!</v>
      </c>
      <c r="O177" s="36">
        <f t="shared" si="106"/>
        <v>0</v>
      </c>
    </row>
    <row r="178" spans="1:15" ht="12.75" customHeight="1" x14ac:dyDescent="0.2">
      <c r="A178" s="78" t="s">
        <v>26</v>
      </c>
      <c r="B178" s="22" t="s">
        <v>247</v>
      </c>
      <c r="C178" s="78"/>
      <c r="D178" s="40" t="s">
        <v>249</v>
      </c>
      <c r="E178" s="36">
        <v>767.46</v>
      </c>
      <c r="F178" s="36">
        <v>767.46</v>
      </c>
      <c r="G178" s="31"/>
      <c r="H178" s="31">
        <v>330.49</v>
      </c>
      <c r="I178" s="37">
        <f t="shared" si="113"/>
        <v>43.062830636124353</v>
      </c>
      <c r="J178" s="37"/>
      <c r="K178" s="38">
        <f t="shared" si="108"/>
        <v>0</v>
      </c>
      <c r="L178" s="31"/>
      <c r="M178" s="31">
        <v>418.33699999999999</v>
      </c>
      <c r="N178" s="38">
        <f t="shared" si="111"/>
        <v>79.000901187320267</v>
      </c>
      <c r="O178" s="36">
        <f t="shared" si="106"/>
        <v>-87.84699999999998</v>
      </c>
    </row>
    <row r="179" spans="1:15" ht="12.75" hidden="1" customHeight="1" x14ac:dyDescent="0.2">
      <c r="A179" s="78" t="s">
        <v>73</v>
      </c>
      <c r="B179" s="78"/>
      <c r="C179" s="78"/>
      <c r="D179" s="52" t="s">
        <v>68</v>
      </c>
      <c r="E179" s="36"/>
      <c r="F179" s="36"/>
      <c r="G179" s="31"/>
      <c r="H179" s="31"/>
      <c r="I179" s="37">
        <f t="shared" si="113"/>
        <v>0</v>
      </c>
      <c r="J179" s="37"/>
      <c r="K179" s="38">
        <f t="shared" si="108"/>
        <v>0</v>
      </c>
      <c r="L179" s="31"/>
      <c r="M179" s="36"/>
      <c r="N179" s="35" t="e">
        <f t="shared" si="111"/>
        <v>#DIV/0!</v>
      </c>
      <c r="O179" s="36">
        <f t="shared" si="106"/>
        <v>0</v>
      </c>
    </row>
    <row r="180" spans="1:15" ht="12.75" customHeight="1" x14ac:dyDescent="0.2">
      <c r="A180" s="12" t="s">
        <v>37</v>
      </c>
      <c r="B180" s="12" t="s">
        <v>174</v>
      </c>
      <c r="C180" s="12"/>
      <c r="D180" s="33" t="s">
        <v>51</v>
      </c>
      <c r="E180" s="30">
        <v>7478.36</v>
      </c>
      <c r="F180" s="30">
        <v>7478.36</v>
      </c>
      <c r="G180" s="32"/>
      <c r="H180" s="32">
        <v>1002.301</v>
      </c>
      <c r="I180" s="34">
        <f t="shared" si="113"/>
        <v>13.40268454580951</v>
      </c>
      <c r="J180" s="34"/>
      <c r="K180" s="35">
        <f t="shared" si="108"/>
        <v>0</v>
      </c>
      <c r="L180" s="32"/>
      <c r="M180" s="32">
        <v>590.92499999999995</v>
      </c>
      <c r="N180" s="35">
        <f t="shared" si="111"/>
        <v>169.61560265685156</v>
      </c>
      <c r="O180" s="30">
        <f t="shared" si="106"/>
        <v>411.37600000000009</v>
      </c>
    </row>
    <row r="181" spans="1:15" ht="21.6" customHeight="1" x14ac:dyDescent="0.2">
      <c r="A181" s="12" t="s">
        <v>39</v>
      </c>
      <c r="B181" s="12" t="s">
        <v>175</v>
      </c>
      <c r="C181" s="12"/>
      <c r="D181" s="33" t="s">
        <v>53</v>
      </c>
      <c r="E181" s="30">
        <v>1398.5930000000001</v>
      </c>
      <c r="F181" s="30">
        <v>1398.5930000000001</v>
      </c>
      <c r="G181" s="32"/>
      <c r="H181" s="32">
        <v>243.02799999999999</v>
      </c>
      <c r="I181" s="34">
        <f t="shared" si="113"/>
        <v>17.376606346521108</v>
      </c>
      <c r="J181" s="34"/>
      <c r="K181" s="35">
        <f t="shared" si="108"/>
        <v>0</v>
      </c>
      <c r="L181" s="32"/>
      <c r="M181" s="32">
        <v>1473.442</v>
      </c>
      <c r="N181" s="35">
        <f t="shared" si="111"/>
        <v>16.493896604006128</v>
      </c>
      <c r="O181" s="30">
        <f t="shared" si="106"/>
        <v>-1230.414</v>
      </c>
    </row>
    <row r="182" spans="1:15" ht="14.25" x14ac:dyDescent="0.2">
      <c r="A182" s="12" t="s">
        <v>31</v>
      </c>
      <c r="B182" s="12" t="s">
        <v>176</v>
      </c>
      <c r="C182" s="12"/>
      <c r="D182" s="33" t="s">
        <v>108</v>
      </c>
      <c r="E182" s="30">
        <f>E184+E187+E188+E193</f>
        <v>416611.04</v>
      </c>
      <c r="F182" s="30">
        <f>F184+F187+F188+F193+F190</f>
        <v>313617.05599999998</v>
      </c>
      <c r="G182" s="30">
        <f t="shared" ref="G182:H182" si="126">G184+G187+G188+G193+G190</f>
        <v>0</v>
      </c>
      <c r="H182" s="30">
        <f t="shared" si="126"/>
        <v>7075.4070000000002</v>
      </c>
      <c r="I182" s="34">
        <f t="shared" si="113"/>
        <v>2.2560657542809155</v>
      </c>
      <c r="J182" s="34"/>
      <c r="K182" s="35">
        <f t="shared" si="108"/>
        <v>0</v>
      </c>
      <c r="L182" s="32"/>
      <c r="M182" s="30">
        <f>M184+M187+M188+M193+M190</f>
        <v>12208.058000000001</v>
      </c>
      <c r="N182" s="35">
        <f t="shared" si="111"/>
        <v>57.956859313741795</v>
      </c>
      <c r="O182" s="30">
        <f t="shared" si="106"/>
        <v>-5132.6510000000007</v>
      </c>
    </row>
    <row r="183" spans="1:15" x14ac:dyDescent="0.2">
      <c r="A183" s="78"/>
      <c r="B183" s="78"/>
      <c r="C183" s="78"/>
      <c r="D183" s="41" t="s">
        <v>49</v>
      </c>
      <c r="E183" s="36"/>
      <c r="F183" s="36"/>
      <c r="G183" s="36"/>
      <c r="H183" s="36"/>
      <c r="I183" s="37">
        <f t="shared" si="113"/>
        <v>0</v>
      </c>
      <c r="J183" s="37"/>
      <c r="K183" s="38">
        <f t="shared" si="108"/>
        <v>0</v>
      </c>
      <c r="L183" s="31"/>
      <c r="M183" s="36"/>
      <c r="N183" s="38"/>
      <c r="O183" s="36">
        <f t="shared" si="106"/>
        <v>0</v>
      </c>
    </row>
    <row r="184" spans="1:15" x14ac:dyDescent="0.2">
      <c r="A184" s="78"/>
      <c r="B184" s="78" t="s">
        <v>177</v>
      </c>
      <c r="C184" s="78"/>
      <c r="D184" s="7" t="s">
        <v>250</v>
      </c>
      <c r="E184" s="36">
        <f>E186</f>
        <v>43535</v>
      </c>
      <c r="F184" s="36">
        <f t="shared" ref="F184:H184" si="127">F186</f>
        <v>45852.459000000003</v>
      </c>
      <c r="G184" s="36">
        <f t="shared" si="127"/>
        <v>0</v>
      </c>
      <c r="H184" s="36">
        <f t="shared" si="127"/>
        <v>4300.6310000000003</v>
      </c>
      <c r="I184" s="37">
        <f t="shared" si="113"/>
        <v>9.3792810544795433</v>
      </c>
      <c r="J184" s="37"/>
      <c r="K184" s="38"/>
      <c r="L184" s="31"/>
      <c r="M184" s="36">
        <f t="shared" ref="M184" si="128">M186</f>
        <v>6121.8320000000003</v>
      </c>
      <c r="N184" s="38">
        <f t="shared" si="111"/>
        <v>70.250719065795991</v>
      </c>
      <c r="O184" s="36">
        <f t="shared" si="106"/>
        <v>-1821.201</v>
      </c>
    </row>
    <row r="185" spans="1:15" x14ac:dyDescent="0.2">
      <c r="A185" s="78"/>
      <c r="B185" s="22"/>
      <c r="C185" s="78"/>
      <c r="D185" s="40" t="s">
        <v>48</v>
      </c>
      <c r="E185" s="36"/>
      <c r="F185" s="36"/>
      <c r="G185" s="36"/>
      <c r="H185" s="36"/>
      <c r="I185" s="37">
        <f t="shared" si="113"/>
        <v>0</v>
      </c>
      <c r="J185" s="37"/>
      <c r="K185" s="38"/>
      <c r="L185" s="31"/>
      <c r="M185" s="36"/>
      <c r="N185" s="38"/>
      <c r="O185" s="36">
        <f t="shared" si="106"/>
        <v>0</v>
      </c>
    </row>
    <row r="186" spans="1:15" x14ac:dyDescent="0.2">
      <c r="A186" s="78"/>
      <c r="B186" s="22" t="s">
        <v>252</v>
      </c>
      <c r="C186" s="78"/>
      <c r="D186" s="39" t="s">
        <v>251</v>
      </c>
      <c r="E186" s="36">
        <v>43535</v>
      </c>
      <c r="F186" s="36">
        <v>45852.459000000003</v>
      </c>
      <c r="G186" s="36"/>
      <c r="H186" s="36">
        <v>4300.6310000000003</v>
      </c>
      <c r="I186" s="37">
        <f t="shared" si="113"/>
        <v>9.3792810544795433</v>
      </c>
      <c r="J186" s="37"/>
      <c r="K186" s="38"/>
      <c r="L186" s="31"/>
      <c r="M186" s="36">
        <v>6121.8320000000003</v>
      </c>
      <c r="N186" s="38">
        <f t="shared" si="111"/>
        <v>70.250719065795991</v>
      </c>
      <c r="O186" s="36">
        <f t="shared" si="106"/>
        <v>-1821.201</v>
      </c>
    </row>
    <row r="187" spans="1:15" ht="27.6" customHeight="1" x14ac:dyDescent="0.2">
      <c r="A187" s="78"/>
      <c r="B187" s="78" t="s">
        <v>185</v>
      </c>
      <c r="C187" s="78"/>
      <c r="D187" s="41" t="s">
        <v>301</v>
      </c>
      <c r="E187" s="36">
        <v>117853.04</v>
      </c>
      <c r="F187" s="36">
        <v>15773.422</v>
      </c>
      <c r="G187" s="36"/>
      <c r="H187" s="36"/>
      <c r="I187" s="37">
        <f t="shared" si="113"/>
        <v>0</v>
      </c>
      <c r="J187" s="37"/>
      <c r="K187" s="38">
        <f t="shared" si="108"/>
        <v>0</v>
      </c>
      <c r="L187" s="31"/>
      <c r="M187" s="36"/>
      <c r="N187" s="38"/>
      <c r="O187" s="36">
        <f t="shared" si="106"/>
        <v>0</v>
      </c>
    </row>
    <row r="188" spans="1:15" ht="14.1" customHeight="1" x14ac:dyDescent="0.2">
      <c r="A188" s="78"/>
      <c r="B188" s="78" t="s">
        <v>206</v>
      </c>
      <c r="C188" s="78"/>
      <c r="D188" s="41" t="s">
        <v>255</v>
      </c>
      <c r="E188" s="36">
        <v>255223</v>
      </c>
      <c r="F188" s="36">
        <v>251991.17499999999</v>
      </c>
      <c r="G188" s="36"/>
      <c r="H188" s="36">
        <v>2774.7759999999998</v>
      </c>
      <c r="I188" s="37">
        <f t="shared" si="113"/>
        <v>1.1011401490548232</v>
      </c>
      <c r="J188" s="37"/>
      <c r="K188" s="38"/>
      <c r="L188" s="31"/>
      <c r="M188" s="36">
        <v>5945.0349999999999</v>
      </c>
      <c r="N188" s="38">
        <f t="shared" si="111"/>
        <v>46.673837916849941</v>
      </c>
      <c r="O188" s="36">
        <f t="shared" si="106"/>
        <v>-3170.259</v>
      </c>
    </row>
    <row r="189" spans="1:15" ht="24.75" hidden="1" customHeight="1" x14ac:dyDescent="0.2">
      <c r="A189" s="78" t="s">
        <v>74</v>
      </c>
      <c r="B189" s="78"/>
      <c r="C189" s="78"/>
      <c r="D189" s="7" t="s">
        <v>106</v>
      </c>
      <c r="E189" s="36"/>
      <c r="F189" s="36"/>
      <c r="G189" s="31"/>
      <c r="H189" s="31"/>
      <c r="I189" s="37">
        <f t="shared" si="113"/>
        <v>0</v>
      </c>
      <c r="J189" s="37"/>
      <c r="K189" s="38">
        <f t="shared" si="108"/>
        <v>0</v>
      </c>
      <c r="L189" s="32"/>
      <c r="M189" s="36"/>
      <c r="N189" s="35" t="e">
        <f t="shared" si="111"/>
        <v>#DIV/0!</v>
      </c>
      <c r="O189" s="36">
        <f t="shared" si="106"/>
        <v>0</v>
      </c>
    </row>
    <row r="190" spans="1:15" ht="15.6" customHeight="1" x14ac:dyDescent="0.2">
      <c r="A190" s="78"/>
      <c r="B190" s="78" t="s">
        <v>256</v>
      </c>
      <c r="C190" s="78"/>
      <c r="D190" s="7" t="s">
        <v>367</v>
      </c>
      <c r="E190" s="36"/>
      <c r="F190" s="36">
        <f>F192</f>
        <v>0</v>
      </c>
      <c r="G190" s="36">
        <f t="shared" ref="G190:H190" si="129">G192</f>
        <v>0</v>
      </c>
      <c r="H190" s="36">
        <f t="shared" si="129"/>
        <v>0</v>
      </c>
      <c r="I190" s="37">
        <f t="shared" si="113"/>
        <v>0</v>
      </c>
      <c r="J190" s="37"/>
      <c r="K190" s="38"/>
      <c r="L190" s="32"/>
      <c r="M190" s="36">
        <f>M192</f>
        <v>141.191</v>
      </c>
      <c r="N190" s="35">
        <f t="shared" si="111"/>
        <v>0</v>
      </c>
      <c r="O190" s="36">
        <f t="shared" si="106"/>
        <v>-141.191</v>
      </c>
    </row>
    <row r="191" spans="1:15" ht="14.45" customHeight="1" x14ac:dyDescent="0.2">
      <c r="A191" s="78"/>
      <c r="B191" s="78"/>
      <c r="C191" s="78"/>
      <c r="D191" s="40" t="s">
        <v>48</v>
      </c>
      <c r="E191" s="36"/>
      <c r="F191" s="36"/>
      <c r="G191" s="31"/>
      <c r="H191" s="31"/>
      <c r="I191" s="37">
        <f t="shared" si="113"/>
        <v>0</v>
      </c>
      <c r="J191" s="37"/>
      <c r="K191" s="38"/>
      <c r="L191" s="32"/>
      <c r="M191" s="36"/>
      <c r="N191" s="35"/>
      <c r="O191" s="36">
        <f t="shared" si="106"/>
        <v>0</v>
      </c>
    </row>
    <row r="192" spans="1:15" ht="38.25" x14ac:dyDescent="0.2">
      <c r="A192" s="78"/>
      <c r="B192" s="22" t="s">
        <v>369</v>
      </c>
      <c r="C192" s="22"/>
      <c r="D192" s="39" t="s">
        <v>368</v>
      </c>
      <c r="E192" s="36"/>
      <c r="F192" s="36"/>
      <c r="G192" s="31"/>
      <c r="H192" s="31"/>
      <c r="I192" s="37">
        <f t="shared" si="113"/>
        <v>0</v>
      </c>
      <c r="J192" s="37"/>
      <c r="K192" s="38"/>
      <c r="L192" s="32"/>
      <c r="M192" s="36">
        <v>141.191</v>
      </c>
      <c r="N192" s="35">
        <f t="shared" si="111"/>
        <v>0</v>
      </c>
      <c r="O192" s="36">
        <f t="shared" si="106"/>
        <v>-141.191</v>
      </c>
    </row>
    <row r="193" spans="1:15" ht="15" hidden="1" customHeight="1" x14ac:dyDescent="0.2">
      <c r="A193" s="78" t="s">
        <v>75</v>
      </c>
      <c r="B193" s="78" t="s">
        <v>258</v>
      </c>
      <c r="C193" s="78"/>
      <c r="D193" s="7" t="s">
        <v>259</v>
      </c>
      <c r="E193" s="36"/>
      <c r="F193" s="36"/>
      <c r="G193" s="31"/>
      <c r="H193" s="31"/>
      <c r="I193" s="37">
        <f t="shared" si="113"/>
        <v>0</v>
      </c>
      <c r="J193" s="37"/>
      <c r="K193" s="38">
        <f t="shared" si="108"/>
        <v>0</v>
      </c>
      <c r="L193" s="32"/>
      <c r="M193" s="36"/>
      <c r="N193" s="35"/>
      <c r="O193" s="36">
        <f t="shared" si="106"/>
        <v>0</v>
      </c>
    </row>
    <row r="194" spans="1:15" ht="14.25" x14ac:dyDescent="0.2">
      <c r="A194" s="78"/>
      <c r="B194" s="12" t="s">
        <v>302</v>
      </c>
      <c r="C194" s="12"/>
      <c r="D194" s="33" t="s">
        <v>303</v>
      </c>
      <c r="E194" s="30">
        <v>160</v>
      </c>
      <c r="F194" s="30">
        <v>160</v>
      </c>
      <c r="G194" s="32"/>
      <c r="H194" s="32"/>
      <c r="I194" s="34">
        <f t="shared" si="113"/>
        <v>0</v>
      </c>
      <c r="J194" s="37"/>
      <c r="K194" s="38"/>
      <c r="L194" s="32"/>
      <c r="M194" s="30"/>
      <c r="N194" s="35"/>
      <c r="O194" s="30">
        <f t="shared" si="106"/>
        <v>0</v>
      </c>
    </row>
    <row r="195" spans="1:15" ht="12" customHeight="1" x14ac:dyDescent="0.2">
      <c r="A195" s="12"/>
      <c r="B195" s="12" t="s">
        <v>180</v>
      </c>
      <c r="C195" s="12"/>
      <c r="D195" s="33" t="s">
        <v>260</v>
      </c>
      <c r="E195" s="30">
        <f>E197+E204+E205+E206+E207+E198+E212</f>
        <v>394544.57199999999</v>
      </c>
      <c r="F195" s="45">
        <f>F197+F204+F205+F206+F207+F198+F212</f>
        <v>596092.17005999992</v>
      </c>
      <c r="G195" s="45">
        <f>G197+G204+G205+G206+G207+G198+G212</f>
        <v>0</v>
      </c>
      <c r="H195" s="30">
        <f>H197+H204+H205+H206+H207+H198+H212</f>
        <v>45018.878000000004</v>
      </c>
      <c r="I195" s="34">
        <f t="shared" si="113"/>
        <v>7.5523350684959691</v>
      </c>
      <c r="J195" s="34"/>
      <c r="K195" s="35">
        <f t="shared" si="108"/>
        <v>0</v>
      </c>
      <c r="L195" s="32"/>
      <c r="M195" s="30">
        <f>M197+M204+M205+M206+M207+M198+M212</f>
        <v>72192.484999999986</v>
      </c>
      <c r="N195" s="35">
        <f t="shared" si="111"/>
        <v>62.359507364236052</v>
      </c>
      <c r="O195" s="30">
        <f t="shared" si="106"/>
        <v>-27173.606999999982</v>
      </c>
    </row>
    <row r="196" spans="1:15" x14ac:dyDescent="0.2">
      <c r="A196" s="78"/>
      <c r="B196" s="78"/>
      <c r="C196" s="78"/>
      <c r="D196" s="41" t="s">
        <v>49</v>
      </c>
      <c r="E196" s="36"/>
      <c r="F196" s="53"/>
      <c r="G196" s="31"/>
      <c r="H196" s="31"/>
      <c r="I196" s="37">
        <f t="shared" si="113"/>
        <v>0</v>
      </c>
      <c r="J196" s="37"/>
      <c r="K196" s="38">
        <f t="shared" si="108"/>
        <v>0</v>
      </c>
      <c r="L196" s="32"/>
      <c r="M196" s="36"/>
      <c r="N196" s="38"/>
      <c r="O196" s="36">
        <f t="shared" si="106"/>
        <v>0</v>
      </c>
    </row>
    <row r="197" spans="1:15" x14ac:dyDescent="0.2">
      <c r="A197" s="78"/>
      <c r="B197" s="78" t="s">
        <v>310</v>
      </c>
      <c r="C197" s="78"/>
      <c r="D197" s="41" t="s">
        <v>304</v>
      </c>
      <c r="E197" s="36">
        <v>94674.127999999997</v>
      </c>
      <c r="F197" s="36">
        <v>110608.171</v>
      </c>
      <c r="G197" s="31"/>
      <c r="H197" s="31">
        <v>4422.3119999999999</v>
      </c>
      <c r="I197" s="37">
        <f t="shared" si="113"/>
        <v>3.9981783985922705</v>
      </c>
      <c r="J197" s="37"/>
      <c r="K197" s="38"/>
      <c r="L197" s="32"/>
      <c r="M197" s="31">
        <v>6825.6570000000002</v>
      </c>
      <c r="N197" s="38">
        <f t="shared" si="111"/>
        <v>64.789543336267855</v>
      </c>
      <c r="O197" s="36">
        <f t="shared" si="106"/>
        <v>-2403.3450000000003</v>
      </c>
    </row>
    <row r="198" spans="1:15" x14ac:dyDescent="0.2">
      <c r="A198" s="78"/>
      <c r="B198" s="78" t="s">
        <v>311</v>
      </c>
      <c r="C198" s="78"/>
      <c r="D198" s="41" t="s">
        <v>305</v>
      </c>
      <c r="E198" s="36">
        <f>E200+E201+E203+E202</f>
        <v>93119.657000000007</v>
      </c>
      <c r="F198" s="36">
        <f t="shared" ref="F198:H198" si="130">F200+F201+F203+F202</f>
        <v>153446.80499999999</v>
      </c>
      <c r="G198" s="36">
        <f t="shared" si="130"/>
        <v>0</v>
      </c>
      <c r="H198" s="36">
        <f t="shared" si="130"/>
        <v>19326.186000000002</v>
      </c>
      <c r="I198" s="37">
        <f t="shared" si="113"/>
        <v>12.594713848880726</v>
      </c>
      <c r="J198" s="37"/>
      <c r="K198" s="38"/>
      <c r="L198" s="32"/>
      <c r="M198" s="36">
        <f t="shared" ref="M198" si="131">M200+M201+M203</f>
        <v>47226.056999999993</v>
      </c>
      <c r="N198" s="38">
        <f t="shared" si="111"/>
        <v>40.922717727630754</v>
      </c>
      <c r="O198" s="36">
        <f t="shared" si="106"/>
        <v>-27899.870999999992</v>
      </c>
    </row>
    <row r="199" spans="1:15" x14ac:dyDescent="0.2">
      <c r="A199" s="78"/>
      <c r="B199" s="78"/>
      <c r="C199" s="78"/>
      <c r="D199" s="40" t="s">
        <v>48</v>
      </c>
      <c r="E199" s="36"/>
      <c r="F199" s="53"/>
      <c r="G199" s="31"/>
      <c r="H199" s="31"/>
      <c r="I199" s="37">
        <f t="shared" si="113"/>
        <v>0</v>
      </c>
      <c r="J199" s="37"/>
      <c r="K199" s="38"/>
      <c r="L199" s="32"/>
      <c r="M199" s="36"/>
      <c r="N199" s="38"/>
      <c r="O199" s="36">
        <f t="shared" si="106"/>
        <v>0</v>
      </c>
    </row>
    <row r="200" spans="1:15" x14ac:dyDescent="0.2">
      <c r="A200" s="78"/>
      <c r="B200" s="78" t="s">
        <v>312</v>
      </c>
      <c r="C200" s="78"/>
      <c r="D200" s="40" t="s">
        <v>306</v>
      </c>
      <c r="E200" s="36">
        <v>61871.474000000002</v>
      </c>
      <c r="F200" s="36">
        <v>80507.400999999998</v>
      </c>
      <c r="G200" s="31"/>
      <c r="H200" s="31">
        <v>3445.5819999999999</v>
      </c>
      <c r="I200" s="37">
        <f t="shared" si="113"/>
        <v>4.2798326081846811</v>
      </c>
      <c r="J200" s="37"/>
      <c r="K200" s="38"/>
      <c r="L200" s="32"/>
      <c r="M200" s="31">
        <v>31897.153999999999</v>
      </c>
      <c r="N200" s="38">
        <f t="shared" si="111"/>
        <v>10.802161221029312</v>
      </c>
      <c r="O200" s="36">
        <f t="shared" si="106"/>
        <v>-28451.572</v>
      </c>
    </row>
    <row r="201" spans="1:15" x14ac:dyDescent="0.2">
      <c r="A201" s="78" t="s">
        <v>84</v>
      </c>
      <c r="B201" s="78" t="s">
        <v>313</v>
      </c>
      <c r="C201" s="78"/>
      <c r="D201" s="40" t="s">
        <v>307</v>
      </c>
      <c r="E201" s="36">
        <v>15901.262000000001</v>
      </c>
      <c r="F201" s="36">
        <v>48412.819000000003</v>
      </c>
      <c r="G201" s="31"/>
      <c r="H201" s="31">
        <v>8657.5730000000003</v>
      </c>
      <c r="I201" s="37">
        <f t="shared" si="113"/>
        <v>17.882811162060197</v>
      </c>
      <c r="J201" s="37"/>
      <c r="K201" s="38">
        <f t="shared" si="108"/>
        <v>0</v>
      </c>
      <c r="L201" s="31"/>
      <c r="M201" s="31">
        <v>7929.1629999999996</v>
      </c>
      <c r="N201" s="38">
        <f t="shared" si="111"/>
        <v>109.18646772679539</v>
      </c>
      <c r="O201" s="36">
        <f t="shared" si="106"/>
        <v>728.41000000000076</v>
      </c>
    </row>
    <row r="202" spans="1:15" x14ac:dyDescent="0.2">
      <c r="A202" s="78"/>
      <c r="B202" s="78" t="s">
        <v>389</v>
      </c>
      <c r="C202" s="78"/>
      <c r="D202" s="40" t="s">
        <v>390</v>
      </c>
      <c r="E202" s="36">
        <v>200</v>
      </c>
      <c r="F202" s="36">
        <v>1200</v>
      </c>
      <c r="G202" s="31"/>
      <c r="H202" s="31">
        <v>49.587000000000003</v>
      </c>
      <c r="I202" s="37">
        <f t="shared" si="113"/>
        <v>4.1322500000000009</v>
      </c>
      <c r="J202" s="37"/>
      <c r="K202" s="38"/>
      <c r="L202" s="31"/>
      <c r="M202" s="36"/>
      <c r="N202" s="38"/>
      <c r="O202" s="36">
        <f t="shared" si="106"/>
        <v>49.587000000000003</v>
      </c>
    </row>
    <row r="203" spans="1:15" x14ac:dyDescent="0.2">
      <c r="A203" s="78" t="s">
        <v>200</v>
      </c>
      <c r="B203" s="78" t="s">
        <v>314</v>
      </c>
      <c r="C203" s="78"/>
      <c r="D203" s="40" t="s">
        <v>308</v>
      </c>
      <c r="E203" s="36">
        <v>15146.921</v>
      </c>
      <c r="F203" s="36">
        <v>23326.584999999999</v>
      </c>
      <c r="G203" s="31"/>
      <c r="H203" s="31">
        <v>7173.4440000000004</v>
      </c>
      <c r="I203" s="37">
        <f t="shared" si="113"/>
        <v>30.752225411477934</v>
      </c>
      <c r="J203" s="37"/>
      <c r="K203" s="38">
        <f t="shared" si="108"/>
        <v>0</v>
      </c>
      <c r="L203" s="31"/>
      <c r="M203" s="31">
        <v>7399.74</v>
      </c>
      <c r="N203" s="38">
        <f t="shared" ref="N203:N211" si="132">H203/M203*100</f>
        <v>96.941838497028286</v>
      </c>
      <c r="O203" s="36">
        <f t="shared" ref="O203:O264" si="133">H203-M203</f>
        <v>-226.29599999999937</v>
      </c>
    </row>
    <row r="204" spans="1:15" x14ac:dyDescent="0.2">
      <c r="A204" s="78"/>
      <c r="B204" s="78" t="s">
        <v>315</v>
      </c>
      <c r="C204" s="78"/>
      <c r="D204" s="41" t="s">
        <v>381</v>
      </c>
      <c r="E204" s="36">
        <v>18810.787</v>
      </c>
      <c r="F204" s="36">
        <v>18810.787</v>
      </c>
      <c r="G204" s="36"/>
      <c r="H204" s="36">
        <v>96.983999999999995</v>
      </c>
      <c r="I204" s="37">
        <f t="shared" si="113"/>
        <v>0.51557651468808818</v>
      </c>
      <c r="J204" s="37"/>
      <c r="K204" s="38">
        <f t="shared" si="108"/>
        <v>0</v>
      </c>
      <c r="L204" s="31"/>
      <c r="M204" s="36">
        <v>1834.579</v>
      </c>
      <c r="N204" s="38">
        <f t="shared" si="132"/>
        <v>5.2864444649153839</v>
      </c>
      <c r="O204" s="36">
        <f t="shared" si="133"/>
        <v>-1737.595</v>
      </c>
    </row>
    <row r="205" spans="1:15" x14ac:dyDescent="0.2">
      <c r="A205" s="78"/>
      <c r="B205" s="78" t="s">
        <v>316</v>
      </c>
      <c r="C205" s="78"/>
      <c r="D205" s="41" t="s">
        <v>309</v>
      </c>
      <c r="E205" s="36">
        <v>9620</v>
      </c>
      <c r="F205" s="36">
        <v>13120</v>
      </c>
      <c r="G205" s="31"/>
      <c r="H205" s="31"/>
      <c r="I205" s="37">
        <f t="shared" si="113"/>
        <v>0</v>
      </c>
      <c r="J205" s="37"/>
      <c r="K205" s="38">
        <f t="shared" si="108"/>
        <v>0</v>
      </c>
      <c r="L205" s="31"/>
      <c r="M205" s="36"/>
      <c r="N205" s="38"/>
      <c r="O205" s="36">
        <f t="shared" si="133"/>
        <v>0</v>
      </c>
    </row>
    <row r="206" spans="1:15" x14ac:dyDescent="0.2">
      <c r="A206" s="78" t="s">
        <v>115</v>
      </c>
      <c r="B206" s="78" t="s">
        <v>317</v>
      </c>
      <c r="C206" s="78"/>
      <c r="D206" s="41" t="s">
        <v>318</v>
      </c>
      <c r="E206" s="36">
        <v>3900</v>
      </c>
      <c r="F206" s="36">
        <v>4200</v>
      </c>
      <c r="G206" s="31"/>
      <c r="H206" s="31"/>
      <c r="I206" s="37">
        <f>IF(F206&gt;0,H206/F206*100,0)</f>
        <v>0</v>
      </c>
      <c r="J206" s="37"/>
      <c r="K206" s="38">
        <f t="shared" si="108"/>
        <v>0</v>
      </c>
      <c r="L206" s="31"/>
      <c r="M206" s="36"/>
      <c r="N206" s="38"/>
      <c r="O206" s="36">
        <f t="shared" si="133"/>
        <v>0</v>
      </c>
    </row>
    <row r="207" spans="1:15" x14ac:dyDescent="0.2">
      <c r="A207" s="78"/>
      <c r="B207" s="78" t="s">
        <v>319</v>
      </c>
      <c r="C207" s="78"/>
      <c r="D207" s="41" t="s">
        <v>320</v>
      </c>
      <c r="E207" s="36">
        <f>E211</f>
        <v>120420</v>
      </c>
      <c r="F207" s="53">
        <f>F211+F210+F209</f>
        <v>241906.40706</v>
      </c>
      <c r="G207" s="53">
        <f t="shared" ref="G207" si="134">G211+G210+G209</f>
        <v>0</v>
      </c>
      <c r="H207" s="36">
        <f>H211+H210+H209</f>
        <v>21173.396000000001</v>
      </c>
      <c r="I207" s="37">
        <f t="shared" ref="I207:I210" si="135">IF(F207&gt;0,H207/F207*100,0)</f>
        <v>8.7527222851722009</v>
      </c>
      <c r="J207" s="37"/>
      <c r="K207" s="38">
        <f t="shared" ref="K207:K210" si="136">IF(G207&gt;0,H207/G207*100,0)</f>
        <v>0</v>
      </c>
      <c r="L207" s="31"/>
      <c r="M207" s="36">
        <f>M211+M210+M209</f>
        <v>16306.191999999999</v>
      </c>
      <c r="N207" s="38">
        <f t="shared" si="132"/>
        <v>129.84880835451958</v>
      </c>
      <c r="O207" s="36">
        <f t="shared" si="133"/>
        <v>4867.2040000000015</v>
      </c>
    </row>
    <row r="208" spans="1:15" x14ac:dyDescent="0.2">
      <c r="A208" s="78"/>
      <c r="B208" s="78"/>
      <c r="C208" s="78"/>
      <c r="D208" s="40" t="s">
        <v>48</v>
      </c>
      <c r="E208" s="36"/>
      <c r="F208" s="53"/>
      <c r="G208" s="31"/>
      <c r="H208" s="31"/>
      <c r="I208" s="37">
        <f t="shared" si="135"/>
        <v>0</v>
      </c>
      <c r="J208" s="37"/>
      <c r="K208" s="38">
        <f t="shared" si="136"/>
        <v>0</v>
      </c>
      <c r="L208" s="31"/>
      <c r="M208" s="36"/>
      <c r="N208" s="38"/>
      <c r="O208" s="36">
        <f t="shared" si="133"/>
        <v>0</v>
      </c>
    </row>
    <row r="209" spans="1:15" ht="25.5" hidden="1" x14ac:dyDescent="0.2">
      <c r="A209" s="78"/>
      <c r="B209" s="78" t="s">
        <v>370</v>
      </c>
      <c r="C209" s="78"/>
      <c r="D209" s="40" t="s">
        <v>371</v>
      </c>
      <c r="E209" s="36"/>
      <c r="F209" s="36"/>
      <c r="G209" s="31"/>
      <c r="H209" s="31"/>
      <c r="I209" s="37">
        <f t="shared" si="135"/>
        <v>0</v>
      </c>
      <c r="J209" s="37"/>
      <c r="K209" s="38"/>
      <c r="L209" s="31"/>
      <c r="M209" s="36"/>
      <c r="N209" s="38" t="e">
        <f t="shared" si="132"/>
        <v>#DIV/0!</v>
      </c>
      <c r="O209" s="36">
        <f t="shared" si="133"/>
        <v>0</v>
      </c>
    </row>
    <row r="210" spans="1:15" ht="25.5" hidden="1" x14ac:dyDescent="0.2">
      <c r="A210" s="78"/>
      <c r="B210" s="78" t="s">
        <v>342</v>
      </c>
      <c r="C210" s="78"/>
      <c r="D210" s="40" t="s">
        <v>343</v>
      </c>
      <c r="E210" s="36"/>
      <c r="F210" s="36"/>
      <c r="G210" s="31"/>
      <c r="H210" s="31"/>
      <c r="I210" s="37">
        <f t="shared" si="135"/>
        <v>0</v>
      </c>
      <c r="J210" s="37"/>
      <c r="K210" s="38">
        <f t="shared" si="136"/>
        <v>0</v>
      </c>
      <c r="L210" s="31"/>
      <c r="M210" s="36"/>
      <c r="N210" s="38" t="e">
        <f t="shared" si="132"/>
        <v>#DIV/0!</v>
      </c>
      <c r="O210" s="36">
        <f t="shared" si="133"/>
        <v>0</v>
      </c>
    </row>
    <row r="211" spans="1:15" ht="38.1" customHeight="1" x14ac:dyDescent="0.2">
      <c r="A211" s="78"/>
      <c r="B211" s="78" t="s">
        <v>321</v>
      </c>
      <c r="C211" s="22"/>
      <c r="D211" s="40" t="s">
        <v>322</v>
      </c>
      <c r="E211" s="36">
        <v>120420</v>
      </c>
      <c r="F211" s="53">
        <v>241906.40706</v>
      </c>
      <c r="G211" s="31"/>
      <c r="H211" s="31">
        <v>21173.396000000001</v>
      </c>
      <c r="I211" s="37">
        <f>IF(F211&gt;0,H211/F211*100,0)</f>
        <v>8.7527222851722009</v>
      </c>
      <c r="J211" s="37"/>
      <c r="K211" s="38"/>
      <c r="L211" s="31"/>
      <c r="M211" s="31">
        <v>16306.191999999999</v>
      </c>
      <c r="N211" s="38">
        <f t="shared" si="132"/>
        <v>129.84880835451958</v>
      </c>
      <c r="O211" s="36">
        <f t="shared" si="133"/>
        <v>4867.2040000000015</v>
      </c>
    </row>
    <row r="212" spans="1:15" x14ac:dyDescent="0.2">
      <c r="A212" s="78"/>
      <c r="B212" s="78" t="s">
        <v>349</v>
      </c>
      <c r="C212" s="22"/>
      <c r="D212" s="41" t="s">
        <v>350</v>
      </c>
      <c r="E212" s="36">
        <v>54000</v>
      </c>
      <c r="F212" s="36">
        <v>54000</v>
      </c>
      <c r="G212" s="31"/>
      <c r="H212" s="31"/>
      <c r="I212" s="64"/>
      <c r="J212" s="37"/>
      <c r="K212" s="38"/>
      <c r="L212" s="31"/>
      <c r="M212" s="36"/>
      <c r="N212" s="67" t="e">
        <f t="shared" ref="N212:N264" si="137">H212/M212*100</f>
        <v>#DIV/0!</v>
      </c>
      <c r="O212" s="36">
        <f t="shared" si="133"/>
        <v>0</v>
      </c>
    </row>
    <row r="213" spans="1:15" ht="14.25" hidden="1" x14ac:dyDescent="0.2">
      <c r="A213" s="12" t="s">
        <v>41</v>
      </c>
      <c r="B213" s="12" t="s">
        <v>181</v>
      </c>
      <c r="C213" s="12"/>
      <c r="D213" s="33" t="s">
        <v>261</v>
      </c>
      <c r="E213" s="30">
        <f>E215+E219</f>
        <v>0</v>
      </c>
      <c r="F213" s="30">
        <f>F215+F219+F220</f>
        <v>0</v>
      </c>
      <c r="G213" s="30">
        <f>G215+G219+G220</f>
        <v>0</v>
      </c>
      <c r="H213" s="30">
        <f>H215+H219+H220</f>
        <v>0</v>
      </c>
      <c r="I213" s="34">
        <f t="shared" si="113"/>
        <v>0</v>
      </c>
      <c r="J213" s="34"/>
      <c r="K213" s="35">
        <f t="shared" si="108"/>
        <v>0</v>
      </c>
      <c r="L213" s="32"/>
      <c r="M213" s="30">
        <f>M215+M219+M220</f>
        <v>0</v>
      </c>
      <c r="N213" s="68" t="e">
        <f t="shared" si="137"/>
        <v>#DIV/0!</v>
      </c>
      <c r="O213" s="30">
        <f t="shared" si="133"/>
        <v>0</v>
      </c>
    </row>
    <row r="214" spans="1:15" hidden="1" x14ac:dyDescent="0.2">
      <c r="A214" s="78"/>
      <c r="B214" s="78"/>
      <c r="C214" s="78"/>
      <c r="D214" s="41" t="s">
        <v>49</v>
      </c>
      <c r="E214" s="36"/>
      <c r="F214" s="36"/>
      <c r="G214" s="36"/>
      <c r="H214" s="36"/>
      <c r="I214" s="37">
        <f t="shared" si="113"/>
        <v>0</v>
      </c>
      <c r="J214" s="37"/>
      <c r="K214" s="38">
        <f t="shared" si="108"/>
        <v>0</v>
      </c>
      <c r="L214" s="32"/>
      <c r="M214" s="36"/>
      <c r="N214" s="67" t="e">
        <f t="shared" si="137"/>
        <v>#DIV/0!</v>
      </c>
      <c r="O214" s="36">
        <f t="shared" si="133"/>
        <v>0</v>
      </c>
    </row>
    <row r="215" spans="1:15" hidden="1" x14ac:dyDescent="0.2">
      <c r="A215" s="78" t="s">
        <v>27</v>
      </c>
      <c r="B215" s="78" t="s">
        <v>266</v>
      </c>
      <c r="C215" s="78" t="s">
        <v>187</v>
      </c>
      <c r="D215" s="41" t="s">
        <v>28</v>
      </c>
      <c r="E215" s="36">
        <f>E218</f>
        <v>0</v>
      </c>
      <c r="F215" s="36">
        <f t="shared" ref="F215:H215" si="138">F218</f>
        <v>0</v>
      </c>
      <c r="G215" s="36">
        <f t="shared" si="138"/>
        <v>0</v>
      </c>
      <c r="H215" s="36">
        <f t="shared" si="138"/>
        <v>0</v>
      </c>
      <c r="I215" s="37">
        <f t="shared" si="113"/>
        <v>0</v>
      </c>
      <c r="J215" s="37"/>
      <c r="K215" s="38">
        <f t="shared" si="108"/>
        <v>0</v>
      </c>
      <c r="L215" s="32"/>
      <c r="M215" s="36">
        <f t="shared" ref="M215" si="139">M218</f>
        <v>0</v>
      </c>
      <c r="N215" s="67" t="e">
        <f t="shared" si="137"/>
        <v>#DIV/0!</v>
      </c>
      <c r="O215" s="36">
        <f t="shared" si="133"/>
        <v>0</v>
      </c>
    </row>
    <row r="216" spans="1:15" ht="25.5" hidden="1" x14ac:dyDescent="0.2">
      <c r="A216" s="78" t="s">
        <v>46</v>
      </c>
      <c r="B216" s="78"/>
      <c r="C216" s="78"/>
      <c r="D216" s="7" t="s">
        <v>8</v>
      </c>
      <c r="E216" s="36"/>
      <c r="F216" s="53"/>
      <c r="G216" s="36"/>
      <c r="H216" s="36"/>
      <c r="I216" s="37">
        <f t="shared" si="113"/>
        <v>0</v>
      </c>
      <c r="J216" s="37"/>
      <c r="K216" s="38">
        <f t="shared" si="108"/>
        <v>0</v>
      </c>
      <c r="L216" s="32"/>
      <c r="M216" s="36"/>
      <c r="N216" s="67" t="e">
        <f t="shared" si="137"/>
        <v>#DIV/0!</v>
      </c>
      <c r="O216" s="36">
        <f t="shared" si="133"/>
        <v>0</v>
      </c>
    </row>
    <row r="217" spans="1:15" hidden="1" x14ac:dyDescent="0.2">
      <c r="A217" s="78"/>
      <c r="B217" s="78"/>
      <c r="C217" s="78"/>
      <c r="D217" s="40" t="s">
        <v>48</v>
      </c>
      <c r="E217" s="36"/>
      <c r="F217" s="53"/>
      <c r="G217" s="36"/>
      <c r="H217" s="36"/>
      <c r="I217" s="37">
        <f t="shared" si="113"/>
        <v>0</v>
      </c>
      <c r="J217" s="37"/>
      <c r="K217" s="38"/>
      <c r="L217" s="32"/>
      <c r="M217" s="36"/>
      <c r="N217" s="67"/>
      <c r="O217" s="36">
        <f t="shared" si="133"/>
        <v>0</v>
      </c>
    </row>
    <row r="218" spans="1:15" hidden="1" x14ac:dyDescent="0.2">
      <c r="A218" s="78"/>
      <c r="B218" s="22" t="s">
        <v>267</v>
      </c>
      <c r="C218" s="78"/>
      <c r="D218" s="39" t="s">
        <v>28</v>
      </c>
      <c r="E218" s="36"/>
      <c r="F218" s="36"/>
      <c r="G218" s="36"/>
      <c r="H218" s="36"/>
      <c r="I218" s="37">
        <f t="shared" si="113"/>
        <v>0</v>
      </c>
      <c r="J218" s="37"/>
      <c r="K218" s="38"/>
      <c r="L218" s="32"/>
      <c r="M218" s="36"/>
      <c r="N218" s="67" t="e">
        <f t="shared" si="137"/>
        <v>#DIV/0!</v>
      </c>
      <c r="O218" s="36">
        <f t="shared" si="133"/>
        <v>0</v>
      </c>
    </row>
    <row r="219" spans="1:15" hidden="1" x14ac:dyDescent="0.2">
      <c r="A219" s="78"/>
      <c r="B219" s="78" t="s">
        <v>345</v>
      </c>
      <c r="C219" s="78"/>
      <c r="D219" s="41" t="s">
        <v>346</v>
      </c>
      <c r="E219" s="36"/>
      <c r="F219" s="36"/>
      <c r="G219" s="36"/>
      <c r="H219" s="36"/>
      <c r="I219" s="37">
        <f t="shared" si="113"/>
        <v>0</v>
      </c>
      <c r="J219" s="37"/>
      <c r="K219" s="38"/>
      <c r="L219" s="32"/>
      <c r="M219" s="36"/>
      <c r="N219" s="67" t="e">
        <f t="shared" si="137"/>
        <v>#DIV/0!</v>
      </c>
      <c r="O219" s="36">
        <f t="shared" si="133"/>
        <v>0</v>
      </c>
    </row>
    <row r="220" spans="1:15" hidden="1" x14ac:dyDescent="0.2">
      <c r="A220" s="78"/>
      <c r="B220" s="78" t="s">
        <v>357</v>
      </c>
      <c r="C220" s="78"/>
      <c r="D220" s="41" t="s">
        <v>356</v>
      </c>
      <c r="E220" s="36"/>
      <c r="F220" s="65">
        <f>F222+F223</f>
        <v>0</v>
      </c>
      <c r="G220" s="65">
        <f t="shared" ref="G220:H220" si="140">G222+G223</f>
        <v>0</v>
      </c>
      <c r="H220" s="36">
        <f t="shared" si="140"/>
        <v>0</v>
      </c>
      <c r="I220" s="37">
        <f t="shared" si="113"/>
        <v>0</v>
      </c>
      <c r="J220" s="37"/>
      <c r="K220" s="38"/>
      <c r="L220" s="32"/>
      <c r="M220" s="36"/>
      <c r="N220" s="38" t="e">
        <f t="shared" si="137"/>
        <v>#DIV/0!</v>
      </c>
      <c r="O220" s="36">
        <f t="shared" si="133"/>
        <v>0</v>
      </c>
    </row>
    <row r="221" spans="1:15" hidden="1" x14ac:dyDescent="0.2">
      <c r="A221" s="78"/>
      <c r="B221" s="78"/>
      <c r="C221" s="78"/>
      <c r="D221" s="40" t="s">
        <v>48</v>
      </c>
      <c r="E221" s="36"/>
      <c r="F221" s="36"/>
      <c r="G221" s="36"/>
      <c r="H221" s="36"/>
      <c r="I221" s="37">
        <f t="shared" si="113"/>
        <v>0</v>
      </c>
      <c r="J221" s="37"/>
      <c r="K221" s="38"/>
      <c r="L221" s="32"/>
      <c r="M221" s="36"/>
      <c r="N221" s="38" t="e">
        <f t="shared" si="137"/>
        <v>#DIV/0!</v>
      </c>
      <c r="O221" s="36">
        <f t="shared" si="133"/>
        <v>0</v>
      </c>
    </row>
    <row r="222" spans="1:15" ht="25.5" hidden="1" x14ac:dyDescent="0.2">
      <c r="A222" s="78"/>
      <c r="B222" s="22" t="s">
        <v>359</v>
      </c>
      <c r="C222" s="22"/>
      <c r="D222" s="40" t="s">
        <v>358</v>
      </c>
      <c r="E222" s="36"/>
      <c r="F222" s="36"/>
      <c r="G222" s="36"/>
      <c r="H222" s="36"/>
      <c r="I222" s="37">
        <f t="shared" si="113"/>
        <v>0</v>
      </c>
      <c r="J222" s="37"/>
      <c r="K222" s="38"/>
      <c r="L222" s="32"/>
      <c r="M222" s="36"/>
      <c r="N222" s="38" t="e">
        <f t="shared" si="137"/>
        <v>#DIV/0!</v>
      </c>
      <c r="O222" s="36">
        <f t="shared" si="133"/>
        <v>0</v>
      </c>
    </row>
    <row r="223" spans="1:15" ht="25.5" hidden="1" x14ac:dyDescent="0.2">
      <c r="A223" s="78"/>
      <c r="B223" s="22" t="s">
        <v>361</v>
      </c>
      <c r="C223" s="22"/>
      <c r="D223" s="40" t="s">
        <v>360</v>
      </c>
      <c r="E223" s="36"/>
      <c r="F223" s="65"/>
      <c r="G223" s="36"/>
      <c r="H223" s="36"/>
      <c r="I223" s="37">
        <f t="shared" si="113"/>
        <v>0</v>
      </c>
      <c r="J223" s="37"/>
      <c r="K223" s="38"/>
      <c r="L223" s="32"/>
      <c r="M223" s="36"/>
      <c r="N223" s="38" t="e">
        <f t="shared" si="137"/>
        <v>#DIV/0!</v>
      </c>
      <c r="O223" s="36">
        <f t="shared" si="133"/>
        <v>0</v>
      </c>
    </row>
    <row r="224" spans="1:15" ht="14.25" x14ac:dyDescent="0.2">
      <c r="A224" s="12" t="s">
        <v>38</v>
      </c>
      <c r="B224" s="12" t="s">
        <v>189</v>
      </c>
      <c r="C224" s="12"/>
      <c r="D224" s="33" t="s">
        <v>269</v>
      </c>
      <c r="E224" s="30">
        <f>E226</f>
        <v>984</v>
      </c>
      <c r="F224" s="30">
        <f t="shared" ref="F224:H224" si="141">F226</f>
        <v>984</v>
      </c>
      <c r="G224" s="30">
        <f t="shared" si="141"/>
        <v>0</v>
      </c>
      <c r="H224" s="30">
        <f t="shared" si="141"/>
        <v>0</v>
      </c>
      <c r="I224" s="37">
        <f t="shared" si="113"/>
        <v>0</v>
      </c>
      <c r="J224" s="34"/>
      <c r="K224" s="35">
        <f t="shared" si="108"/>
        <v>0</v>
      </c>
      <c r="L224" s="32"/>
      <c r="M224" s="30">
        <f t="shared" ref="M224" si="142">M226</f>
        <v>0</v>
      </c>
      <c r="N224" s="68" t="e">
        <f t="shared" si="137"/>
        <v>#DIV/0!</v>
      </c>
      <c r="O224" s="30">
        <f t="shared" si="133"/>
        <v>0</v>
      </c>
    </row>
    <row r="225" spans="1:15" x14ac:dyDescent="0.2">
      <c r="A225" s="12"/>
      <c r="B225" s="12"/>
      <c r="C225" s="12"/>
      <c r="D225" s="41" t="s">
        <v>49</v>
      </c>
      <c r="E225" s="30"/>
      <c r="F225" s="30"/>
      <c r="G225" s="30"/>
      <c r="H225" s="30"/>
      <c r="I225" s="37">
        <f t="shared" si="113"/>
        <v>0</v>
      </c>
      <c r="J225" s="34"/>
      <c r="K225" s="35"/>
      <c r="L225" s="32"/>
      <c r="M225" s="36"/>
      <c r="N225" s="38"/>
      <c r="O225" s="36">
        <f t="shared" si="133"/>
        <v>0</v>
      </c>
    </row>
    <row r="226" spans="1:15" x14ac:dyDescent="0.2">
      <c r="A226" s="12" t="s">
        <v>76</v>
      </c>
      <c r="B226" s="78">
        <v>7530</v>
      </c>
      <c r="C226" s="63"/>
      <c r="D226" s="63" t="s">
        <v>323</v>
      </c>
      <c r="E226" s="36">
        <v>984</v>
      </c>
      <c r="F226" s="36">
        <v>984</v>
      </c>
      <c r="G226" s="36"/>
      <c r="H226" s="36"/>
      <c r="I226" s="37">
        <f t="shared" si="113"/>
        <v>0</v>
      </c>
      <c r="J226" s="37"/>
      <c r="K226" s="38">
        <f t="shared" si="108"/>
        <v>0</v>
      </c>
      <c r="L226" s="31"/>
      <c r="M226" s="36"/>
      <c r="N226" s="67" t="e">
        <f t="shared" si="137"/>
        <v>#DIV/0!</v>
      </c>
      <c r="O226" s="36">
        <f t="shared" si="133"/>
        <v>0</v>
      </c>
    </row>
    <row r="227" spans="1:15" ht="21.95" customHeight="1" x14ac:dyDescent="0.2">
      <c r="A227" s="12" t="s">
        <v>79</v>
      </c>
      <c r="B227" s="12" t="s">
        <v>270</v>
      </c>
      <c r="C227" s="23"/>
      <c r="D227" s="33" t="s">
        <v>271</v>
      </c>
      <c r="E227" s="30">
        <f>E229+E230+E231+E233</f>
        <v>115315.924</v>
      </c>
      <c r="F227" s="30">
        <f t="shared" ref="F227:H227" si="143">F229+F230+F231+F233</f>
        <v>116050.924</v>
      </c>
      <c r="G227" s="30">
        <f t="shared" si="143"/>
        <v>0</v>
      </c>
      <c r="H227" s="30">
        <f t="shared" si="143"/>
        <v>61384.932999999997</v>
      </c>
      <c r="I227" s="34">
        <f t="shared" si="113"/>
        <v>52.894824861540954</v>
      </c>
      <c r="J227" s="34"/>
      <c r="K227" s="35">
        <f t="shared" si="108"/>
        <v>0</v>
      </c>
      <c r="L227" s="32"/>
      <c r="M227" s="30">
        <f t="shared" ref="M227" si="144">M229+M230+M231+M233</f>
        <v>10550.46</v>
      </c>
      <c r="N227" s="79" t="s">
        <v>403</v>
      </c>
      <c r="O227" s="30">
        <f t="shared" si="133"/>
        <v>50834.472999999998</v>
      </c>
    </row>
    <row r="228" spans="1:15" x14ac:dyDescent="0.2">
      <c r="A228" s="78"/>
      <c r="B228" s="78"/>
      <c r="C228" s="78"/>
      <c r="D228" s="41" t="s">
        <v>49</v>
      </c>
      <c r="E228" s="36"/>
      <c r="F228" s="31"/>
      <c r="G228" s="31"/>
      <c r="H228" s="31"/>
      <c r="I228" s="37">
        <f t="shared" si="113"/>
        <v>0</v>
      </c>
      <c r="J228" s="37"/>
      <c r="K228" s="38">
        <f t="shared" si="108"/>
        <v>0</v>
      </c>
      <c r="L228" s="32"/>
      <c r="M228" s="36"/>
      <c r="N228" s="35"/>
      <c r="O228" s="36">
        <f t="shared" si="133"/>
        <v>0</v>
      </c>
    </row>
    <row r="229" spans="1:15" x14ac:dyDescent="0.2">
      <c r="A229" s="78" t="s">
        <v>80</v>
      </c>
      <c r="B229" s="78" t="s">
        <v>324</v>
      </c>
      <c r="C229" s="78" t="s">
        <v>186</v>
      </c>
      <c r="D229" s="41" t="s">
        <v>325</v>
      </c>
      <c r="E229" s="36">
        <v>170</v>
      </c>
      <c r="F229" s="36">
        <v>170</v>
      </c>
      <c r="G229" s="31"/>
      <c r="H229" s="31">
        <v>7.8120000000000003</v>
      </c>
      <c r="I229" s="37">
        <f t="shared" si="113"/>
        <v>4.5952941176470592</v>
      </c>
      <c r="J229" s="37"/>
      <c r="K229" s="38">
        <f t="shared" si="108"/>
        <v>0</v>
      </c>
      <c r="L229" s="31"/>
      <c r="M229" s="31">
        <v>31.4</v>
      </c>
      <c r="N229" s="38">
        <f t="shared" si="137"/>
        <v>24.878980891719749</v>
      </c>
      <c r="O229" s="36">
        <f t="shared" si="133"/>
        <v>-23.587999999999997</v>
      </c>
    </row>
    <row r="230" spans="1:15" ht="25.5" x14ac:dyDescent="0.2">
      <c r="A230" s="78"/>
      <c r="B230" s="78" t="s">
        <v>326</v>
      </c>
      <c r="C230" s="78"/>
      <c r="D230" s="41" t="s">
        <v>327</v>
      </c>
      <c r="E230" s="36">
        <v>80</v>
      </c>
      <c r="F230" s="36">
        <v>80</v>
      </c>
      <c r="G230" s="31"/>
      <c r="H230" s="31">
        <v>2.59</v>
      </c>
      <c r="I230" s="37">
        <f t="shared" si="113"/>
        <v>3.2375000000000003</v>
      </c>
      <c r="J230" s="37"/>
      <c r="K230" s="38"/>
      <c r="L230" s="31"/>
      <c r="M230" s="31">
        <v>10.76</v>
      </c>
      <c r="N230" s="38">
        <f t="shared" si="137"/>
        <v>24.070631970260223</v>
      </c>
      <c r="O230" s="36">
        <f t="shared" si="133"/>
        <v>-8.17</v>
      </c>
    </row>
    <row r="231" spans="1:15" ht="21" x14ac:dyDescent="0.2">
      <c r="A231" s="78" t="s">
        <v>113</v>
      </c>
      <c r="B231" s="78" t="s">
        <v>328</v>
      </c>
      <c r="C231" s="78" t="s">
        <v>190</v>
      </c>
      <c r="D231" s="41" t="s">
        <v>188</v>
      </c>
      <c r="E231" s="36">
        <v>109005.924</v>
      </c>
      <c r="F231" s="36">
        <v>109740.924</v>
      </c>
      <c r="G231" s="31"/>
      <c r="H231" s="31">
        <v>61324.540999999997</v>
      </c>
      <c r="I231" s="37">
        <f t="shared" si="113"/>
        <v>55.881196152494574</v>
      </c>
      <c r="J231" s="37"/>
      <c r="K231" s="38">
        <f t="shared" si="108"/>
        <v>0</v>
      </c>
      <c r="L231" s="32"/>
      <c r="M231" s="31">
        <v>10483.07</v>
      </c>
      <c r="N231" s="79" t="s">
        <v>404</v>
      </c>
      <c r="O231" s="36">
        <f t="shared" si="133"/>
        <v>50841.470999999998</v>
      </c>
    </row>
    <row r="232" spans="1:15" ht="15" hidden="1" customHeight="1" x14ac:dyDescent="0.2">
      <c r="A232" s="78" t="s">
        <v>67</v>
      </c>
      <c r="B232" s="78"/>
      <c r="C232" s="78"/>
      <c r="D232" s="51" t="s">
        <v>97</v>
      </c>
      <c r="E232" s="36"/>
      <c r="F232" s="36"/>
      <c r="G232" s="31"/>
      <c r="H232" s="31"/>
      <c r="I232" s="37">
        <f t="shared" si="113"/>
        <v>0</v>
      </c>
      <c r="J232" s="37"/>
      <c r="K232" s="38">
        <f t="shared" ref="K232:K269" si="145">IF(G232&gt;0,H232/G232*100,0)</f>
        <v>0</v>
      </c>
      <c r="L232" s="32"/>
      <c r="M232" s="36"/>
      <c r="N232" s="38" t="e">
        <f t="shared" si="137"/>
        <v>#DIV/0!</v>
      </c>
      <c r="O232" s="36">
        <f t="shared" si="133"/>
        <v>0</v>
      </c>
    </row>
    <row r="233" spans="1:15" ht="15" customHeight="1" x14ac:dyDescent="0.2">
      <c r="A233" s="78"/>
      <c r="B233" s="78" t="s">
        <v>281</v>
      </c>
      <c r="C233" s="78"/>
      <c r="D233" s="41" t="s">
        <v>280</v>
      </c>
      <c r="E233" s="36">
        <f>E235+E236</f>
        <v>6060</v>
      </c>
      <c r="F233" s="36">
        <f t="shared" ref="F233:H233" si="146">F235+F236</f>
        <v>6060</v>
      </c>
      <c r="G233" s="36">
        <f t="shared" si="146"/>
        <v>0</v>
      </c>
      <c r="H233" s="36">
        <f t="shared" si="146"/>
        <v>49.99</v>
      </c>
      <c r="I233" s="37">
        <f t="shared" si="113"/>
        <v>0.82491749174917495</v>
      </c>
      <c r="J233" s="37"/>
      <c r="K233" s="38"/>
      <c r="L233" s="32"/>
      <c r="M233" s="36">
        <f t="shared" ref="M233" si="147">M235+M236</f>
        <v>25.23</v>
      </c>
      <c r="N233" s="38">
        <f t="shared" si="137"/>
        <v>198.13713832738804</v>
      </c>
      <c r="O233" s="36">
        <f t="shared" si="133"/>
        <v>24.76</v>
      </c>
    </row>
    <row r="234" spans="1:15" ht="15" customHeight="1" x14ac:dyDescent="0.2">
      <c r="A234" s="78"/>
      <c r="B234" s="78"/>
      <c r="C234" s="78"/>
      <c r="D234" s="40" t="s">
        <v>48</v>
      </c>
      <c r="E234" s="36"/>
      <c r="F234" s="36"/>
      <c r="G234" s="31"/>
      <c r="H234" s="31"/>
      <c r="I234" s="37">
        <f t="shared" si="113"/>
        <v>0</v>
      </c>
      <c r="J234" s="37"/>
      <c r="K234" s="38"/>
      <c r="L234" s="32"/>
      <c r="M234" s="36"/>
      <c r="N234" s="38"/>
      <c r="O234" s="36">
        <f t="shared" si="133"/>
        <v>0</v>
      </c>
    </row>
    <row r="235" spans="1:15" ht="51" x14ac:dyDescent="0.2">
      <c r="A235" s="78"/>
      <c r="B235" s="22" t="s">
        <v>329</v>
      </c>
      <c r="C235" s="22"/>
      <c r="D235" s="40" t="s">
        <v>330</v>
      </c>
      <c r="E235" s="36">
        <v>6000</v>
      </c>
      <c r="F235" s="36">
        <v>6000</v>
      </c>
      <c r="G235" s="31"/>
      <c r="H235" s="31"/>
      <c r="I235" s="37">
        <f t="shared" si="113"/>
        <v>0</v>
      </c>
      <c r="J235" s="37"/>
      <c r="K235" s="38"/>
      <c r="L235" s="32"/>
      <c r="M235" s="36"/>
      <c r="N235" s="38"/>
      <c r="O235" s="36">
        <f t="shared" si="133"/>
        <v>0</v>
      </c>
    </row>
    <row r="236" spans="1:15" ht="15" customHeight="1" x14ac:dyDescent="0.2">
      <c r="A236" s="78"/>
      <c r="B236" s="22" t="s">
        <v>284</v>
      </c>
      <c r="C236" s="22"/>
      <c r="D236" s="40" t="s">
        <v>191</v>
      </c>
      <c r="E236" s="36">
        <v>60</v>
      </c>
      <c r="F236" s="36">
        <v>60</v>
      </c>
      <c r="G236" s="31"/>
      <c r="H236" s="31">
        <v>49.99</v>
      </c>
      <c r="I236" s="37">
        <f t="shared" si="113"/>
        <v>83.316666666666677</v>
      </c>
      <c r="J236" s="37"/>
      <c r="K236" s="38"/>
      <c r="L236" s="32"/>
      <c r="M236" s="36">
        <v>25.23</v>
      </c>
      <c r="N236" s="38">
        <f t="shared" si="137"/>
        <v>198.13713832738804</v>
      </c>
      <c r="O236" s="36">
        <f t="shared" si="133"/>
        <v>24.76</v>
      </c>
    </row>
    <row r="237" spans="1:15" ht="15" customHeight="1" x14ac:dyDescent="0.2">
      <c r="A237" s="12" t="s">
        <v>43</v>
      </c>
      <c r="B237" s="12" t="s">
        <v>287</v>
      </c>
      <c r="C237" s="12"/>
      <c r="D237" s="33" t="s">
        <v>288</v>
      </c>
      <c r="E237" s="30">
        <f>E239</f>
        <v>214.20599999999999</v>
      </c>
      <c r="F237" s="30">
        <f t="shared" ref="F237:H237" si="148">F239</f>
        <v>214.20599999999999</v>
      </c>
      <c r="G237" s="30">
        <f t="shared" si="148"/>
        <v>0</v>
      </c>
      <c r="H237" s="30">
        <f t="shared" si="148"/>
        <v>12.95</v>
      </c>
      <c r="I237" s="34">
        <f t="shared" si="113"/>
        <v>6.0455822899451928</v>
      </c>
      <c r="J237" s="34"/>
      <c r="K237" s="35">
        <f t="shared" si="145"/>
        <v>0</v>
      </c>
      <c r="L237" s="32"/>
      <c r="M237" s="30"/>
      <c r="N237" s="68" t="e">
        <f t="shared" si="137"/>
        <v>#DIV/0!</v>
      </c>
      <c r="O237" s="30">
        <f t="shared" si="133"/>
        <v>12.95</v>
      </c>
    </row>
    <row r="238" spans="1:15" ht="15" customHeight="1" x14ac:dyDescent="0.2">
      <c r="A238" s="78"/>
      <c r="B238" s="78"/>
      <c r="C238" s="78"/>
      <c r="D238" s="7" t="s">
        <v>49</v>
      </c>
      <c r="E238" s="36"/>
      <c r="F238" s="36"/>
      <c r="G238" s="31"/>
      <c r="H238" s="31"/>
      <c r="I238" s="34">
        <f t="shared" si="113"/>
        <v>0</v>
      </c>
      <c r="J238" s="37"/>
      <c r="K238" s="35">
        <f t="shared" si="145"/>
        <v>0</v>
      </c>
      <c r="L238" s="32"/>
      <c r="M238" s="36"/>
      <c r="N238" s="67" t="e">
        <f t="shared" si="137"/>
        <v>#DIV/0!</v>
      </c>
      <c r="O238" s="36">
        <f t="shared" si="133"/>
        <v>0</v>
      </c>
    </row>
    <row r="239" spans="1:15" x14ac:dyDescent="0.2">
      <c r="A239" s="78" t="s">
        <v>198</v>
      </c>
      <c r="B239" s="78" t="s">
        <v>289</v>
      </c>
      <c r="C239" s="78"/>
      <c r="D239" s="7" t="s">
        <v>290</v>
      </c>
      <c r="E239" s="36">
        <v>214.20599999999999</v>
      </c>
      <c r="F239" s="36">
        <v>214.20599999999999</v>
      </c>
      <c r="G239" s="31"/>
      <c r="H239" s="31">
        <v>12.95</v>
      </c>
      <c r="I239" s="37">
        <f t="shared" si="113"/>
        <v>6.0455822899451928</v>
      </c>
      <c r="J239" s="37"/>
      <c r="K239" s="38">
        <f t="shared" si="145"/>
        <v>0</v>
      </c>
      <c r="L239" s="31"/>
      <c r="M239" s="36"/>
      <c r="N239" s="67" t="e">
        <f t="shared" si="137"/>
        <v>#DIV/0!</v>
      </c>
      <c r="O239" s="36">
        <f t="shared" si="133"/>
        <v>12.95</v>
      </c>
    </row>
    <row r="240" spans="1:15" ht="14.25" x14ac:dyDescent="0.2">
      <c r="A240" s="12"/>
      <c r="B240" s="12" t="s">
        <v>331</v>
      </c>
      <c r="C240" s="12"/>
      <c r="D240" s="33" t="s">
        <v>332</v>
      </c>
      <c r="E240" s="30">
        <f>E242+E247</f>
        <v>2283.3000000000002</v>
      </c>
      <c r="F240" s="30">
        <f t="shared" ref="F240:H240" si="149">F242+F247</f>
        <v>5283.3</v>
      </c>
      <c r="G240" s="30">
        <f t="shared" si="149"/>
        <v>0</v>
      </c>
      <c r="H240" s="30">
        <f t="shared" si="149"/>
        <v>0</v>
      </c>
      <c r="I240" s="37">
        <f t="shared" si="113"/>
        <v>0</v>
      </c>
      <c r="J240" s="37"/>
      <c r="K240" s="38">
        <f t="shared" si="145"/>
        <v>0</v>
      </c>
      <c r="L240" s="31"/>
      <c r="M240" s="30">
        <f t="shared" ref="M240" si="150">M242+M247</f>
        <v>0</v>
      </c>
      <c r="N240" s="71" t="s">
        <v>382</v>
      </c>
      <c r="O240" s="30">
        <f t="shared" si="133"/>
        <v>0</v>
      </c>
    </row>
    <row r="241" spans="1:15" x14ac:dyDescent="0.2">
      <c r="A241" s="78"/>
      <c r="B241" s="78"/>
      <c r="C241" s="78"/>
      <c r="D241" s="7" t="s">
        <v>49</v>
      </c>
      <c r="E241" s="36"/>
      <c r="F241" s="36"/>
      <c r="G241" s="31"/>
      <c r="H241" s="31"/>
      <c r="I241" s="37">
        <f t="shared" si="113"/>
        <v>0</v>
      </c>
      <c r="J241" s="37"/>
      <c r="K241" s="38">
        <f t="shared" si="145"/>
        <v>0</v>
      </c>
      <c r="L241" s="31"/>
      <c r="M241" s="36"/>
      <c r="N241" s="67"/>
      <c r="O241" s="36">
        <f t="shared" si="133"/>
        <v>0</v>
      </c>
    </row>
    <row r="242" spans="1:15" ht="21" x14ac:dyDescent="0.2">
      <c r="A242" s="78" t="s">
        <v>95</v>
      </c>
      <c r="B242" s="78" t="s">
        <v>333</v>
      </c>
      <c r="C242" s="78" t="s">
        <v>194</v>
      </c>
      <c r="D242" s="7" t="s">
        <v>334</v>
      </c>
      <c r="E242" s="36">
        <f>E244+E245</f>
        <v>1591.3</v>
      </c>
      <c r="F242" s="36">
        <f>F244+F245+F246</f>
        <v>4591.3</v>
      </c>
      <c r="G242" s="36">
        <f t="shared" ref="G242:H242" si="151">G244+G245+G246</f>
        <v>0</v>
      </c>
      <c r="H242" s="36">
        <f t="shared" si="151"/>
        <v>0</v>
      </c>
      <c r="I242" s="37">
        <f t="shared" si="113"/>
        <v>0</v>
      </c>
      <c r="J242" s="37"/>
      <c r="K242" s="38">
        <f t="shared" si="145"/>
        <v>0</v>
      </c>
      <c r="L242" s="31"/>
      <c r="M242" s="36">
        <f t="shared" ref="M242" si="152">M244+M245+M246</f>
        <v>0</v>
      </c>
      <c r="N242" s="72" t="s">
        <v>382</v>
      </c>
      <c r="O242" s="36">
        <f t="shared" si="133"/>
        <v>0</v>
      </c>
    </row>
    <row r="243" spans="1:15" x14ac:dyDescent="0.2">
      <c r="A243" s="78" t="s">
        <v>207</v>
      </c>
      <c r="B243" s="78"/>
      <c r="C243" s="78"/>
      <c r="D243" s="40" t="s">
        <v>48</v>
      </c>
      <c r="E243" s="36"/>
      <c r="F243" s="36"/>
      <c r="G243" s="31"/>
      <c r="H243" s="31"/>
      <c r="I243" s="37">
        <f t="shared" si="113"/>
        <v>0</v>
      </c>
      <c r="J243" s="37"/>
      <c r="K243" s="38"/>
      <c r="L243" s="31"/>
      <c r="M243" s="36"/>
      <c r="N243" s="67"/>
      <c r="O243" s="36">
        <f t="shared" si="133"/>
        <v>0</v>
      </c>
    </row>
    <row r="244" spans="1:15" x14ac:dyDescent="0.2">
      <c r="A244" s="78" t="s">
        <v>203</v>
      </c>
      <c r="B244" s="22" t="s">
        <v>335</v>
      </c>
      <c r="C244" s="22"/>
      <c r="D244" s="39" t="s">
        <v>92</v>
      </c>
      <c r="E244" s="36">
        <v>588.79999999999995</v>
      </c>
      <c r="F244" s="36">
        <v>588.79999999999995</v>
      </c>
      <c r="G244" s="31"/>
      <c r="H244" s="31"/>
      <c r="I244" s="37">
        <f t="shared" si="113"/>
        <v>0</v>
      </c>
      <c r="J244" s="37"/>
      <c r="K244" s="38"/>
      <c r="L244" s="31"/>
      <c r="M244" s="36"/>
      <c r="N244" s="67" t="e">
        <f t="shared" si="137"/>
        <v>#DIV/0!</v>
      </c>
      <c r="O244" s="36">
        <f t="shared" si="133"/>
        <v>0</v>
      </c>
    </row>
    <row r="245" spans="1:15" x14ac:dyDescent="0.2">
      <c r="A245" s="78" t="s">
        <v>93</v>
      </c>
      <c r="B245" s="22" t="s">
        <v>336</v>
      </c>
      <c r="C245" s="22" t="s">
        <v>195</v>
      </c>
      <c r="D245" s="39" t="s">
        <v>201</v>
      </c>
      <c r="E245" s="31">
        <v>1002.5</v>
      </c>
      <c r="F245" s="31">
        <v>1002.5</v>
      </c>
      <c r="G245" s="31"/>
      <c r="H245" s="31"/>
      <c r="I245" s="37">
        <f t="shared" ref="I245:I246" si="153">IF(F245&gt;0,H245/F245*100,0)</f>
        <v>0</v>
      </c>
      <c r="J245" s="37"/>
      <c r="K245" s="38"/>
      <c r="L245" s="31"/>
      <c r="M245" s="36"/>
      <c r="N245" s="67" t="e">
        <f t="shared" si="137"/>
        <v>#DIV/0!</v>
      </c>
      <c r="O245" s="36">
        <f t="shared" si="133"/>
        <v>0</v>
      </c>
    </row>
    <row r="246" spans="1:15" ht="15.6" customHeight="1" x14ac:dyDescent="0.2">
      <c r="A246" s="78"/>
      <c r="B246" s="22" t="s">
        <v>362</v>
      </c>
      <c r="C246" s="22"/>
      <c r="D246" s="39" t="s">
        <v>202</v>
      </c>
      <c r="E246" s="31"/>
      <c r="F246" s="31">
        <v>3000</v>
      </c>
      <c r="G246" s="31"/>
      <c r="H246" s="31"/>
      <c r="I246" s="37">
        <f t="shared" si="153"/>
        <v>0</v>
      </c>
      <c r="J246" s="37"/>
      <c r="K246" s="38"/>
      <c r="L246" s="31"/>
      <c r="M246" s="36"/>
      <c r="N246" s="67"/>
      <c r="O246" s="36">
        <f t="shared" si="133"/>
        <v>0</v>
      </c>
    </row>
    <row r="247" spans="1:15" x14ac:dyDescent="0.2">
      <c r="A247" s="78" t="s">
        <v>47</v>
      </c>
      <c r="B247" s="78" t="s">
        <v>337</v>
      </c>
      <c r="C247" s="78" t="s">
        <v>196</v>
      </c>
      <c r="D247" s="7" t="s">
        <v>338</v>
      </c>
      <c r="E247" s="36">
        <v>692</v>
      </c>
      <c r="F247" s="36">
        <v>692</v>
      </c>
      <c r="G247" s="31"/>
      <c r="H247" s="31"/>
      <c r="I247" s="37">
        <f t="shared" si="113"/>
        <v>0</v>
      </c>
      <c r="J247" s="37"/>
      <c r="K247" s="38">
        <f t="shared" si="145"/>
        <v>0</v>
      </c>
      <c r="L247" s="31"/>
      <c r="M247" s="36"/>
      <c r="N247" s="67" t="e">
        <f t="shared" si="137"/>
        <v>#DIV/0!</v>
      </c>
      <c r="O247" s="36">
        <f t="shared" si="133"/>
        <v>0</v>
      </c>
    </row>
    <row r="248" spans="1:15" ht="12.75" hidden="1" customHeight="1" x14ac:dyDescent="0.2">
      <c r="A248" s="78"/>
      <c r="B248" s="78"/>
      <c r="C248" s="78"/>
      <c r="D248" s="7"/>
      <c r="E248" s="36"/>
      <c r="F248" s="31"/>
      <c r="G248" s="31"/>
      <c r="H248" s="31"/>
      <c r="I248" s="37">
        <f t="shared" si="113"/>
        <v>0</v>
      </c>
      <c r="J248" s="37"/>
      <c r="K248" s="38">
        <f t="shared" si="145"/>
        <v>0</v>
      </c>
      <c r="L248" s="32"/>
      <c r="M248" s="36"/>
      <c r="N248" s="67" t="e">
        <f t="shared" si="137"/>
        <v>#DIV/0!</v>
      </c>
      <c r="O248" s="36">
        <f t="shared" si="133"/>
        <v>0</v>
      </c>
    </row>
    <row r="249" spans="1:15" hidden="1" x14ac:dyDescent="0.2">
      <c r="A249" s="78"/>
      <c r="B249" s="78"/>
      <c r="C249" s="78"/>
      <c r="D249" s="7"/>
      <c r="E249" s="36"/>
      <c r="F249" s="31"/>
      <c r="G249" s="31"/>
      <c r="H249" s="31"/>
      <c r="I249" s="37">
        <f t="shared" si="113"/>
        <v>0</v>
      </c>
      <c r="J249" s="37"/>
      <c r="K249" s="38">
        <f t="shared" si="145"/>
        <v>0</v>
      </c>
      <c r="L249" s="32"/>
      <c r="M249" s="36"/>
      <c r="N249" s="67" t="e">
        <f t="shared" si="137"/>
        <v>#DIV/0!</v>
      </c>
      <c r="O249" s="36">
        <f t="shared" si="133"/>
        <v>0</v>
      </c>
    </row>
    <row r="250" spans="1:15" hidden="1" x14ac:dyDescent="0.2">
      <c r="A250" s="78"/>
      <c r="B250" s="78"/>
      <c r="C250" s="78"/>
      <c r="D250" s="7"/>
      <c r="E250" s="36"/>
      <c r="F250" s="31"/>
      <c r="G250" s="31"/>
      <c r="H250" s="31"/>
      <c r="I250" s="37">
        <f t="shared" si="113"/>
        <v>0</v>
      </c>
      <c r="J250" s="37"/>
      <c r="K250" s="38">
        <f t="shared" si="145"/>
        <v>0</v>
      </c>
      <c r="L250" s="32"/>
      <c r="M250" s="36"/>
      <c r="N250" s="67" t="e">
        <f t="shared" si="137"/>
        <v>#DIV/0!</v>
      </c>
      <c r="O250" s="36">
        <f t="shared" si="133"/>
        <v>0</v>
      </c>
    </row>
    <row r="251" spans="1:15" ht="14.25" x14ac:dyDescent="0.2">
      <c r="A251" s="78"/>
      <c r="B251" s="12" t="s">
        <v>291</v>
      </c>
      <c r="C251" s="12"/>
      <c r="D251" s="33" t="s">
        <v>52</v>
      </c>
      <c r="E251" s="30">
        <f>E253</f>
        <v>2722.6439999999998</v>
      </c>
      <c r="F251" s="30">
        <f t="shared" ref="F251:H251" si="154">F253</f>
        <v>2722.6439999999998</v>
      </c>
      <c r="G251" s="30">
        <f t="shared" si="154"/>
        <v>0</v>
      </c>
      <c r="H251" s="30">
        <f t="shared" si="154"/>
        <v>0</v>
      </c>
      <c r="I251" s="34">
        <f t="shared" si="113"/>
        <v>0</v>
      </c>
      <c r="J251" s="37"/>
      <c r="K251" s="35"/>
      <c r="L251" s="32"/>
      <c r="M251" s="30">
        <f t="shared" ref="M251" si="155">M253</f>
        <v>44</v>
      </c>
      <c r="N251" s="68">
        <f t="shared" si="137"/>
        <v>0</v>
      </c>
      <c r="O251" s="30">
        <f t="shared" si="133"/>
        <v>-44</v>
      </c>
    </row>
    <row r="252" spans="1:15" x14ac:dyDescent="0.2">
      <c r="A252" s="78"/>
      <c r="B252" s="78"/>
      <c r="C252" s="78"/>
      <c r="D252" s="7" t="s">
        <v>49</v>
      </c>
      <c r="E252" s="36"/>
      <c r="F252" s="31"/>
      <c r="G252" s="31"/>
      <c r="H252" s="31"/>
      <c r="I252" s="37">
        <f t="shared" si="113"/>
        <v>0</v>
      </c>
      <c r="J252" s="37"/>
      <c r="K252" s="38"/>
      <c r="L252" s="32"/>
      <c r="M252" s="36"/>
      <c r="N252" s="67"/>
      <c r="O252" s="36">
        <f t="shared" si="133"/>
        <v>0</v>
      </c>
    </row>
    <row r="253" spans="1:15" x14ac:dyDescent="0.2">
      <c r="A253" s="78"/>
      <c r="B253" s="78" t="s">
        <v>292</v>
      </c>
      <c r="C253" s="78"/>
      <c r="D253" s="7" t="s">
        <v>293</v>
      </c>
      <c r="E253" s="36">
        <v>2722.6439999999998</v>
      </c>
      <c r="F253" s="36">
        <v>2722.6439999999998</v>
      </c>
      <c r="G253" s="31"/>
      <c r="H253" s="31"/>
      <c r="I253" s="37">
        <f t="shared" si="113"/>
        <v>0</v>
      </c>
      <c r="J253" s="37"/>
      <c r="K253" s="38"/>
      <c r="L253" s="32"/>
      <c r="M253" s="36">
        <v>44</v>
      </c>
      <c r="N253" s="67">
        <f t="shared" si="137"/>
        <v>0</v>
      </c>
      <c r="O253" s="36">
        <f t="shared" si="133"/>
        <v>-44</v>
      </c>
    </row>
    <row r="254" spans="1:15" s="8" customFormat="1" ht="27.6" customHeight="1" x14ac:dyDescent="0.2">
      <c r="A254" s="12"/>
      <c r="B254" s="12" t="s">
        <v>296</v>
      </c>
      <c r="C254" s="12"/>
      <c r="D254" s="62" t="s">
        <v>297</v>
      </c>
      <c r="E254" s="30">
        <f>E256</f>
        <v>0</v>
      </c>
      <c r="F254" s="30">
        <f t="shared" ref="F254:H254" si="156">F256</f>
        <v>900</v>
      </c>
      <c r="G254" s="30">
        <f t="shared" si="156"/>
        <v>0</v>
      </c>
      <c r="H254" s="30">
        <f t="shared" si="156"/>
        <v>900</v>
      </c>
      <c r="I254" s="34">
        <f t="shared" si="113"/>
        <v>100</v>
      </c>
      <c r="J254" s="34"/>
      <c r="K254" s="35"/>
      <c r="L254" s="32"/>
      <c r="M254" s="30">
        <f t="shared" ref="M254" si="157">M256</f>
        <v>0</v>
      </c>
      <c r="N254" s="67" t="e">
        <f t="shared" si="137"/>
        <v>#DIV/0!</v>
      </c>
      <c r="O254" s="30">
        <f t="shared" si="133"/>
        <v>900</v>
      </c>
    </row>
    <row r="255" spans="1:15" ht="15.6" customHeight="1" x14ac:dyDescent="0.2">
      <c r="A255" s="78"/>
      <c r="B255" s="78"/>
      <c r="C255" s="78"/>
      <c r="D255" s="7" t="s">
        <v>49</v>
      </c>
      <c r="E255" s="36"/>
      <c r="F255" s="31"/>
      <c r="G255" s="31"/>
      <c r="H255" s="31"/>
      <c r="I255" s="37">
        <f t="shared" si="113"/>
        <v>0</v>
      </c>
      <c r="J255" s="37"/>
      <c r="K255" s="38"/>
      <c r="L255" s="32"/>
      <c r="M255" s="36"/>
      <c r="N255" s="67" t="e">
        <f t="shared" si="137"/>
        <v>#DIV/0!</v>
      </c>
      <c r="O255" s="36">
        <f t="shared" si="133"/>
        <v>0</v>
      </c>
    </row>
    <row r="256" spans="1:15" ht="15.95" customHeight="1" x14ac:dyDescent="0.2">
      <c r="A256" s="78"/>
      <c r="B256" s="78" t="s">
        <v>298</v>
      </c>
      <c r="C256" s="78"/>
      <c r="D256" s="7" t="s">
        <v>339</v>
      </c>
      <c r="E256" s="36"/>
      <c r="F256" s="36">
        <v>900</v>
      </c>
      <c r="G256" s="31"/>
      <c r="H256" s="31">
        <v>900</v>
      </c>
      <c r="I256" s="37">
        <f t="shared" si="113"/>
        <v>100</v>
      </c>
      <c r="J256" s="37"/>
      <c r="K256" s="38"/>
      <c r="L256" s="32"/>
      <c r="M256" s="36"/>
      <c r="N256" s="67" t="e">
        <f t="shared" si="137"/>
        <v>#DIV/0!</v>
      </c>
      <c r="O256" s="36">
        <f t="shared" si="133"/>
        <v>900</v>
      </c>
    </row>
    <row r="257" spans="1:15" ht="24.95" customHeight="1" x14ac:dyDescent="0.2">
      <c r="A257" s="78"/>
      <c r="B257" s="12" t="s">
        <v>347</v>
      </c>
      <c r="C257" s="12"/>
      <c r="D257" s="62" t="s">
        <v>348</v>
      </c>
      <c r="E257" s="36"/>
      <c r="F257" s="30">
        <v>4516.3999999999996</v>
      </c>
      <c r="G257" s="31"/>
      <c r="H257" s="32">
        <v>200</v>
      </c>
      <c r="I257" s="34">
        <f t="shared" si="113"/>
        <v>4.4283057302276152</v>
      </c>
      <c r="J257" s="37"/>
      <c r="K257" s="38"/>
      <c r="L257" s="32"/>
      <c r="M257" s="30">
        <v>2145</v>
      </c>
      <c r="N257" s="35">
        <f t="shared" si="137"/>
        <v>9.3240093240093245</v>
      </c>
      <c r="O257" s="30">
        <f t="shared" si="133"/>
        <v>-1945</v>
      </c>
    </row>
    <row r="258" spans="1:15" ht="4.5" customHeight="1" x14ac:dyDescent="0.2">
      <c r="A258" s="78"/>
      <c r="B258" s="78"/>
      <c r="C258" s="78"/>
      <c r="D258" s="7"/>
      <c r="E258" s="36"/>
      <c r="F258" s="36"/>
      <c r="G258" s="31"/>
      <c r="H258" s="31"/>
      <c r="I258" s="37">
        <f t="shared" si="113"/>
        <v>0</v>
      </c>
      <c r="J258" s="37"/>
      <c r="K258" s="38">
        <f t="shared" si="145"/>
        <v>0</v>
      </c>
      <c r="L258" s="32"/>
      <c r="M258" s="36"/>
      <c r="N258" s="38"/>
      <c r="O258" s="36">
        <f t="shared" si="133"/>
        <v>0</v>
      </c>
    </row>
    <row r="259" spans="1:15" ht="51" hidden="1" customHeight="1" x14ac:dyDescent="0.2">
      <c r="A259" s="78" t="s">
        <v>104</v>
      </c>
      <c r="B259" s="78"/>
      <c r="C259" s="78"/>
      <c r="D259" s="7" t="s">
        <v>112</v>
      </c>
      <c r="E259" s="36"/>
      <c r="F259" s="43"/>
      <c r="G259" s="31"/>
      <c r="H259" s="31"/>
      <c r="I259" s="37"/>
      <c r="J259" s="37"/>
      <c r="K259" s="38">
        <f t="shared" si="145"/>
        <v>0</v>
      </c>
      <c r="L259" s="32"/>
      <c r="M259" s="36"/>
      <c r="N259" s="38" t="e">
        <f t="shared" si="137"/>
        <v>#DIV/0!</v>
      </c>
      <c r="O259" s="36">
        <f t="shared" si="133"/>
        <v>0</v>
      </c>
    </row>
    <row r="260" spans="1:15" ht="15.75" x14ac:dyDescent="0.2">
      <c r="A260" s="78"/>
      <c r="B260" s="78"/>
      <c r="C260" s="78"/>
      <c r="D260" s="54" t="s">
        <v>86</v>
      </c>
      <c r="E260" s="30">
        <f>E148+E149+E150+E151+E152+E180+E181+E182+E194+E195+E213+E224+E227+E237+E240+E251+E254+E257</f>
        <v>1116284.6410000001</v>
      </c>
      <c r="F260" s="45">
        <f>F148+F149+F150+F151+F152+F180+F181+F182+F194+F195+F213+F224+F227+F237+F240+F251+F254+F257</f>
        <v>1245304.62106</v>
      </c>
      <c r="G260" s="30">
        <f>G148+G149+G150+G151+G152+G180+G181+G182+G194+G195+G213+G224+G227+G237+G240+G251+G254+G257</f>
        <v>0</v>
      </c>
      <c r="H260" s="30">
        <f>H148+H149+H150+H151+H152+H180+H181+H182+H194+H195+H213+H224+H227+H237+H240+H251+H254+H257</f>
        <v>140296.88200000001</v>
      </c>
      <c r="I260" s="34">
        <f t="shared" ref="I260:I262" si="158">IF(F260&gt;0,H260/F260*100,0)</f>
        <v>11.266069331741472</v>
      </c>
      <c r="J260" s="34"/>
      <c r="K260" s="35">
        <f t="shared" si="145"/>
        <v>0</v>
      </c>
      <c r="L260" s="32"/>
      <c r="M260" s="30">
        <f>M148+M149+M150+M151+M152+M180+M181+M182+M194+M195+M213+M224+M227+M237+M240+M251+M254+M257</f>
        <v>138181.90899999999</v>
      </c>
      <c r="N260" s="35">
        <f t="shared" si="137"/>
        <v>101.53057155984146</v>
      </c>
      <c r="O260" s="30">
        <f t="shared" si="133"/>
        <v>2114.9730000000272</v>
      </c>
    </row>
    <row r="261" spans="1:15" ht="31.5" x14ac:dyDescent="0.2">
      <c r="A261" s="78"/>
      <c r="B261" s="78"/>
      <c r="C261" s="78"/>
      <c r="D261" s="54" t="s">
        <v>118</v>
      </c>
      <c r="E261" s="30">
        <f>E260-E148</f>
        <v>1045838.4430000001</v>
      </c>
      <c r="F261" s="45">
        <f>F260-F148</f>
        <v>1174858.4230599999</v>
      </c>
      <c r="G261" s="30">
        <f>G260-G148</f>
        <v>0</v>
      </c>
      <c r="H261" s="30">
        <f>H260-H148</f>
        <v>123059.20200000002</v>
      </c>
      <c r="I261" s="34">
        <f t="shared" si="158"/>
        <v>10.47438564380241</v>
      </c>
      <c r="J261" s="34"/>
      <c r="K261" s="35"/>
      <c r="L261" s="32"/>
      <c r="M261" s="30">
        <f>M260-M148</f>
        <v>119178.75599999999</v>
      </c>
      <c r="N261" s="35">
        <f>H261/M261*100</f>
        <v>103.25598800511059</v>
      </c>
      <c r="O261" s="30">
        <f t="shared" si="133"/>
        <v>3880.4460000000254</v>
      </c>
    </row>
    <row r="262" spans="1:15" ht="3.75" customHeight="1" x14ac:dyDescent="0.2">
      <c r="A262" s="78"/>
      <c r="B262" s="78"/>
      <c r="C262" s="78"/>
      <c r="D262" s="55"/>
      <c r="E262" s="36"/>
      <c r="F262" s="36"/>
      <c r="G262" s="30"/>
      <c r="H262" s="30"/>
      <c r="I262" s="37">
        <f t="shared" si="158"/>
        <v>0</v>
      </c>
      <c r="J262" s="34"/>
      <c r="K262" s="35">
        <f t="shared" si="145"/>
        <v>0</v>
      </c>
      <c r="L262" s="32"/>
      <c r="M262" s="36"/>
      <c r="N262" s="38"/>
      <c r="O262" s="36">
        <f t="shared" si="133"/>
        <v>0</v>
      </c>
    </row>
    <row r="263" spans="1:15" ht="21" x14ac:dyDescent="0.2">
      <c r="A263" s="78"/>
      <c r="B263" s="78"/>
      <c r="C263" s="78"/>
      <c r="D263" s="54" t="s">
        <v>11</v>
      </c>
      <c r="E263" s="30">
        <f>E265+E266+E264+E267</f>
        <v>46082.971000000005</v>
      </c>
      <c r="F263" s="30">
        <f>F265+F266+F264+F267</f>
        <v>29430.364000000001</v>
      </c>
      <c r="G263" s="30">
        <f>G265+G266+G264+G267</f>
        <v>0</v>
      </c>
      <c r="H263" s="30">
        <f>H265+H266+H264+H267</f>
        <v>-38.982999999999997</v>
      </c>
      <c r="I263" s="34"/>
      <c r="J263" s="34"/>
      <c r="K263" s="35">
        <f t="shared" si="145"/>
        <v>0</v>
      </c>
      <c r="L263" s="32"/>
      <c r="M263" s="30">
        <f>M265+M266+M264+M267</f>
        <v>-11.474</v>
      </c>
      <c r="N263" s="79" t="s">
        <v>400</v>
      </c>
      <c r="O263" s="30">
        <f t="shared" si="133"/>
        <v>-27.508999999999997</v>
      </c>
    </row>
    <row r="264" spans="1:15" ht="15" hidden="1" x14ac:dyDescent="0.2">
      <c r="A264" s="78" t="s">
        <v>113</v>
      </c>
      <c r="B264" s="78"/>
      <c r="C264" s="78"/>
      <c r="D264" s="51" t="s">
        <v>114</v>
      </c>
      <c r="E264" s="36"/>
      <c r="F264" s="36"/>
      <c r="G264" s="30"/>
      <c r="H264" s="30"/>
      <c r="I264" s="34"/>
      <c r="J264" s="34"/>
      <c r="K264" s="35">
        <f t="shared" si="145"/>
        <v>0</v>
      </c>
      <c r="L264" s="32"/>
      <c r="M264" s="36"/>
      <c r="N264" s="38" t="e">
        <f t="shared" si="137"/>
        <v>#DIV/0!</v>
      </c>
      <c r="O264" s="36">
        <f t="shared" si="133"/>
        <v>0</v>
      </c>
    </row>
    <row r="265" spans="1:15" ht="30" x14ac:dyDescent="0.2">
      <c r="A265" s="78" t="s">
        <v>98</v>
      </c>
      <c r="B265" s="78" t="s">
        <v>341</v>
      </c>
      <c r="C265" s="78"/>
      <c r="D265" s="51" t="s">
        <v>405</v>
      </c>
      <c r="E265" s="36">
        <v>35.862000000000002</v>
      </c>
      <c r="F265" s="36">
        <v>35.862000000000002</v>
      </c>
      <c r="G265" s="36"/>
      <c r="H265" s="36"/>
      <c r="I265" s="37">
        <f>H265/F265*100</f>
        <v>0</v>
      </c>
      <c r="J265" s="34"/>
      <c r="K265" s="35">
        <f t="shared" si="145"/>
        <v>0</v>
      </c>
      <c r="L265" s="32">
        <f t="shared" ref="L265:L268" si="159">H265-G265</f>
        <v>0</v>
      </c>
      <c r="M265" s="36"/>
      <c r="N265" s="67" t="e">
        <f t="shared" ref="N265:N270" si="160">H265/M265*100</f>
        <v>#DIV/0!</v>
      </c>
      <c r="O265" s="36">
        <f t="shared" ref="O265:O270" si="161">H265-M265</f>
        <v>0</v>
      </c>
    </row>
    <row r="266" spans="1:15" ht="30" x14ac:dyDescent="0.2">
      <c r="A266" s="78" t="s">
        <v>9</v>
      </c>
      <c r="B266" s="78" t="s">
        <v>344</v>
      </c>
      <c r="C266" s="78"/>
      <c r="D266" s="51" t="s">
        <v>406</v>
      </c>
      <c r="E266" s="36">
        <v>-35.462000000000003</v>
      </c>
      <c r="F266" s="36">
        <v>-35.462000000000003</v>
      </c>
      <c r="G266" s="36"/>
      <c r="H266" s="36">
        <v>-38.982999999999997</v>
      </c>
      <c r="I266" s="37">
        <f>H266/F266*100</f>
        <v>109.92893801816027</v>
      </c>
      <c r="J266" s="34"/>
      <c r="K266" s="35">
        <f t="shared" si="145"/>
        <v>0</v>
      </c>
      <c r="L266" s="32"/>
      <c r="M266" s="36">
        <v>-11.474</v>
      </c>
      <c r="N266" s="75" t="s">
        <v>400</v>
      </c>
      <c r="O266" s="36">
        <f t="shared" si="161"/>
        <v>-27.508999999999997</v>
      </c>
    </row>
    <row r="267" spans="1:15" ht="30" x14ac:dyDescent="0.2">
      <c r="A267" s="78"/>
      <c r="B267" s="78" t="s">
        <v>340</v>
      </c>
      <c r="C267" s="78"/>
      <c r="D267" s="51" t="s">
        <v>407</v>
      </c>
      <c r="E267" s="36">
        <v>46082.571000000004</v>
      </c>
      <c r="F267" s="9">
        <v>29429.964</v>
      </c>
      <c r="G267" s="30"/>
      <c r="H267" s="30"/>
      <c r="I267" s="34">
        <f t="shared" ref="I267" si="162">H267/F267*100</f>
        <v>0</v>
      </c>
      <c r="J267" s="34"/>
      <c r="K267" s="35"/>
      <c r="L267" s="32"/>
      <c r="M267" s="36"/>
      <c r="N267" s="67" t="e">
        <f t="shared" si="160"/>
        <v>#DIV/0!</v>
      </c>
      <c r="O267" s="36">
        <f t="shared" si="161"/>
        <v>0</v>
      </c>
    </row>
    <row r="268" spans="1:15" ht="3.75" customHeight="1" x14ac:dyDescent="0.2">
      <c r="A268" s="78"/>
      <c r="B268" s="78"/>
      <c r="C268" s="78"/>
      <c r="D268" s="7"/>
      <c r="E268" s="36"/>
      <c r="F268" s="36"/>
      <c r="G268" s="30"/>
      <c r="H268" s="36"/>
      <c r="I268" s="37">
        <f>IF(F268&gt;0,H268/F268*100,0)</f>
        <v>0</v>
      </c>
      <c r="J268" s="34"/>
      <c r="K268" s="35">
        <f t="shared" si="145"/>
        <v>0</v>
      </c>
      <c r="L268" s="32">
        <f t="shared" si="159"/>
        <v>0</v>
      </c>
      <c r="M268" s="36"/>
      <c r="N268" s="38"/>
      <c r="O268" s="36">
        <f t="shared" si="161"/>
        <v>0</v>
      </c>
    </row>
    <row r="269" spans="1:15" s="13" customFormat="1" ht="15.75" x14ac:dyDescent="0.2">
      <c r="A269" s="28"/>
      <c r="B269" s="78"/>
      <c r="C269" s="29"/>
      <c r="D269" s="56" t="s">
        <v>15</v>
      </c>
      <c r="E269" s="30">
        <f>E142+E260</f>
        <v>4623854.318</v>
      </c>
      <c r="F269" s="76">
        <f>F142+F260</f>
        <v>4771874.6844300004</v>
      </c>
      <c r="G269" s="57"/>
      <c r="H269" s="32">
        <f>H142+H260</f>
        <v>967430.56599999999</v>
      </c>
      <c r="I269" s="34">
        <f>IF(F269&gt;0,H269/F269*100,0)</f>
        <v>20.27359538917899</v>
      </c>
      <c r="J269" s="58"/>
      <c r="K269" s="59">
        <f t="shared" si="145"/>
        <v>0</v>
      </c>
      <c r="L269" s="32"/>
      <c r="M269" s="30">
        <f>M142+M260</f>
        <v>894950.51699999988</v>
      </c>
      <c r="N269" s="35">
        <f t="shared" si="160"/>
        <v>108.09877726457586</v>
      </c>
      <c r="O269" s="30">
        <f t="shared" si="161"/>
        <v>72480.049000000115</v>
      </c>
    </row>
    <row r="270" spans="1:15" ht="31.5" x14ac:dyDescent="0.2">
      <c r="B270" s="27"/>
      <c r="C270" s="27"/>
      <c r="D270" s="56" t="s">
        <v>119</v>
      </c>
      <c r="E270" s="30">
        <f>E261+E142</f>
        <v>4553408.12</v>
      </c>
      <c r="F270" s="76">
        <f>F261+F142</f>
        <v>4701428.4864300005</v>
      </c>
      <c r="G270" s="30"/>
      <c r="H270" s="30">
        <f>H261+H142</f>
        <v>950192.88600000006</v>
      </c>
      <c r="I270" s="34">
        <f>IF(F270&gt;0,H270/F270*100,0)</f>
        <v>20.210727202223659</v>
      </c>
      <c r="J270" s="60"/>
      <c r="K270" s="60"/>
      <c r="L270" s="32"/>
      <c r="M270" s="30">
        <f>M261+M142</f>
        <v>875947.36399999983</v>
      </c>
      <c r="N270" s="35">
        <f t="shared" si="160"/>
        <v>108.47602550693904</v>
      </c>
      <c r="O270" s="30">
        <f t="shared" si="161"/>
        <v>74245.52200000023</v>
      </c>
    </row>
    <row r="271" spans="1:15" ht="66.599999999999994" customHeight="1" x14ac:dyDescent="0.3">
      <c r="B271" s="85" t="s">
        <v>412</v>
      </c>
      <c r="C271" s="85"/>
      <c r="D271" s="85"/>
      <c r="E271" s="85"/>
      <c r="F271" s="85"/>
      <c r="G271" s="85"/>
      <c r="H271" s="85"/>
      <c r="I271" s="85"/>
      <c r="J271" s="85"/>
      <c r="K271" s="85"/>
      <c r="L271" s="85"/>
      <c r="M271" s="85"/>
      <c r="N271" s="85"/>
      <c r="O271" s="85"/>
    </row>
    <row r="272" spans="1:15" ht="63" customHeight="1" x14ac:dyDescent="0.2">
      <c r="A272" s="86" t="s">
        <v>414</v>
      </c>
      <c r="B272" s="86"/>
      <c r="C272" s="86"/>
      <c r="D272" s="86"/>
      <c r="E272" s="86"/>
      <c r="F272" s="86"/>
      <c r="G272" s="86"/>
      <c r="H272" s="86"/>
      <c r="I272" s="86"/>
      <c r="J272" s="86"/>
      <c r="K272" s="86"/>
      <c r="L272" s="86"/>
    </row>
    <row r="273" spans="4:12" x14ac:dyDescent="0.2">
      <c r="D273" s="14"/>
      <c r="E273" s="15"/>
      <c r="F273" s="15"/>
      <c r="G273" s="16"/>
      <c r="H273" s="16"/>
      <c r="I273" s="17"/>
      <c r="J273" s="17"/>
      <c r="K273" s="17"/>
      <c r="L273" s="16"/>
    </row>
    <row r="274" spans="4:12" x14ac:dyDescent="0.2">
      <c r="D274" s="14"/>
      <c r="E274" s="15"/>
      <c r="F274" s="15"/>
      <c r="G274" s="16"/>
      <c r="H274" s="16"/>
      <c r="I274" s="17"/>
      <c r="J274" s="17"/>
      <c r="K274" s="17"/>
      <c r="L274" s="16"/>
    </row>
    <row r="275" spans="4:12" x14ac:dyDescent="0.2">
      <c r="D275" s="14"/>
      <c r="E275" s="15"/>
      <c r="F275" s="15"/>
      <c r="G275" s="16"/>
      <c r="H275" s="16"/>
      <c r="I275" s="17"/>
      <c r="J275" s="17"/>
      <c r="K275" s="17"/>
      <c r="L275" s="16"/>
    </row>
    <row r="276" spans="4:12" x14ac:dyDescent="0.2">
      <c r="D276" s="14"/>
      <c r="E276" s="15"/>
      <c r="F276" s="15"/>
      <c r="G276" s="16"/>
      <c r="H276" s="16"/>
      <c r="I276" s="17"/>
      <c r="J276" s="17"/>
      <c r="K276" s="17"/>
      <c r="L276" s="16"/>
    </row>
    <row r="277" spans="4:12" x14ac:dyDescent="0.2">
      <c r="D277" s="14"/>
      <c r="E277" s="15"/>
      <c r="F277" s="15"/>
      <c r="G277" s="16"/>
      <c r="H277" s="16"/>
      <c r="I277" s="17"/>
      <c r="J277" s="17"/>
      <c r="K277" s="17"/>
      <c r="L277" s="16"/>
    </row>
    <row r="278" spans="4:12" x14ac:dyDescent="0.2">
      <c r="D278" s="14"/>
      <c r="E278" s="15"/>
      <c r="F278" s="15"/>
      <c r="G278" s="16"/>
      <c r="H278" s="16"/>
      <c r="I278" s="17"/>
      <c r="J278" s="17"/>
      <c r="K278" s="17"/>
      <c r="L278" s="16"/>
    </row>
    <row r="279" spans="4:12" x14ac:dyDescent="0.2">
      <c r="D279" s="14"/>
      <c r="E279" s="15"/>
      <c r="F279" s="15"/>
      <c r="G279" s="16"/>
      <c r="H279" s="16"/>
      <c r="I279" s="17"/>
      <c r="J279" s="17"/>
      <c r="K279" s="17"/>
      <c r="L279" s="16"/>
    </row>
    <row r="280" spans="4:12" x14ac:dyDescent="0.2">
      <c r="D280" s="14"/>
      <c r="E280" s="15"/>
      <c r="F280" s="15"/>
      <c r="G280" s="17"/>
      <c r="H280" s="16"/>
      <c r="I280" s="17"/>
      <c r="J280" s="17"/>
      <c r="K280" s="17"/>
      <c r="L280" s="16"/>
    </row>
    <row r="281" spans="4:12" x14ac:dyDescent="0.2">
      <c r="D281" s="14"/>
      <c r="E281" s="15"/>
      <c r="F281" s="15"/>
      <c r="G281" s="17"/>
      <c r="H281" s="16"/>
      <c r="I281" s="17"/>
      <c r="J281" s="17"/>
      <c r="K281" s="17"/>
      <c r="L281" s="16"/>
    </row>
    <row r="282" spans="4:12" x14ac:dyDescent="0.2">
      <c r="D282" s="14"/>
      <c r="E282" s="15"/>
      <c r="F282" s="15"/>
      <c r="G282" s="17"/>
      <c r="H282" s="16"/>
      <c r="I282" s="17"/>
      <c r="J282" s="17"/>
      <c r="K282" s="17"/>
      <c r="L282" s="16"/>
    </row>
    <row r="283" spans="4:12" x14ac:dyDescent="0.2">
      <c r="D283" s="14"/>
      <c r="E283" s="15"/>
      <c r="F283" s="15"/>
      <c r="G283" s="17"/>
      <c r="H283" s="16"/>
      <c r="I283" s="17"/>
      <c r="J283" s="17"/>
      <c r="K283" s="17"/>
      <c r="L283" s="16"/>
    </row>
    <row r="284" spans="4:12" x14ac:dyDescent="0.2">
      <c r="D284" s="14"/>
      <c r="E284" s="15"/>
      <c r="F284" s="15"/>
      <c r="G284" s="17"/>
      <c r="H284" s="16"/>
      <c r="I284" s="17"/>
      <c r="J284" s="17"/>
      <c r="K284" s="17"/>
      <c r="L284" s="16"/>
    </row>
    <row r="285" spans="4:12" x14ac:dyDescent="0.2">
      <c r="D285" s="14"/>
      <c r="E285" s="15"/>
      <c r="F285" s="15"/>
      <c r="G285" s="15"/>
      <c r="H285" s="18"/>
      <c r="I285" s="15"/>
      <c r="J285" s="15"/>
      <c r="K285" s="15"/>
      <c r="L285" s="18"/>
    </row>
    <row r="286" spans="4:12" x14ac:dyDescent="0.2">
      <c r="D286" s="14"/>
      <c r="E286" s="15"/>
      <c r="F286" s="15"/>
      <c r="G286" s="15"/>
      <c r="H286" s="18"/>
      <c r="I286" s="15"/>
      <c r="J286" s="15"/>
      <c r="K286" s="15"/>
      <c r="L286" s="18"/>
    </row>
    <row r="287" spans="4:12" x14ac:dyDescent="0.2">
      <c r="D287" s="14"/>
      <c r="E287" s="15"/>
      <c r="F287" s="15"/>
      <c r="G287" s="15"/>
      <c r="H287" s="18"/>
      <c r="I287" s="15"/>
      <c r="J287" s="15"/>
      <c r="K287" s="15"/>
      <c r="L287" s="18"/>
    </row>
    <row r="288" spans="4:12" x14ac:dyDescent="0.2">
      <c r="D288" s="14"/>
      <c r="E288" s="15"/>
      <c r="F288" s="15"/>
      <c r="G288" s="15"/>
      <c r="H288" s="18"/>
      <c r="I288" s="15"/>
      <c r="J288" s="15"/>
      <c r="K288" s="15"/>
      <c r="L288" s="18"/>
    </row>
    <row r="289" spans="4:12" x14ac:dyDescent="0.2">
      <c r="D289" s="14"/>
      <c r="E289" s="15"/>
      <c r="F289" s="15"/>
      <c r="G289" s="15"/>
      <c r="H289" s="18"/>
      <c r="I289" s="15"/>
      <c r="J289" s="15"/>
      <c r="K289" s="15"/>
      <c r="L289" s="15"/>
    </row>
    <row r="290" spans="4:12" x14ac:dyDescent="0.2">
      <c r="D290" s="14"/>
      <c r="E290" s="15"/>
      <c r="F290" s="15"/>
      <c r="G290" s="15"/>
      <c r="H290" s="18"/>
      <c r="I290" s="15"/>
      <c r="J290" s="15"/>
      <c r="K290" s="15"/>
      <c r="L290" s="15"/>
    </row>
    <row r="291" spans="4:12" x14ac:dyDescent="0.2">
      <c r="D291" s="14"/>
      <c r="E291" s="15"/>
      <c r="F291" s="15"/>
      <c r="G291" s="15"/>
      <c r="H291" s="15"/>
      <c r="I291" s="15"/>
      <c r="J291" s="15"/>
      <c r="K291" s="15"/>
      <c r="L291" s="15"/>
    </row>
    <row r="292" spans="4:12" x14ac:dyDescent="0.2">
      <c r="D292" s="14"/>
      <c r="E292" s="15"/>
      <c r="F292" s="15"/>
      <c r="G292" s="15"/>
      <c r="H292" s="15"/>
      <c r="I292" s="15"/>
      <c r="J292" s="15"/>
      <c r="K292" s="15"/>
      <c r="L292" s="15"/>
    </row>
    <row r="293" spans="4:12" x14ac:dyDescent="0.2">
      <c r="D293" s="14"/>
      <c r="E293" s="15"/>
      <c r="F293" s="15"/>
      <c r="G293" s="15"/>
      <c r="H293" s="15"/>
      <c r="I293" s="15"/>
      <c r="J293" s="15"/>
      <c r="K293" s="15"/>
      <c r="L293" s="15"/>
    </row>
    <row r="294" spans="4:12" x14ac:dyDescent="0.2">
      <c r="D294" s="14"/>
      <c r="E294" s="15"/>
      <c r="F294" s="15"/>
      <c r="G294" s="15"/>
      <c r="H294" s="15"/>
      <c r="I294" s="15"/>
      <c r="J294" s="15"/>
      <c r="K294" s="15"/>
      <c r="L294" s="15"/>
    </row>
    <row r="295" spans="4:12" x14ac:dyDescent="0.2">
      <c r="D295" s="14"/>
      <c r="E295" s="15"/>
      <c r="F295" s="15"/>
      <c r="G295" s="15"/>
      <c r="H295" s="15"/>
      <c r="I295" s="15"/>
      <c r="J295" s="15"/>
      <c r="K295" s="15"/>
      <c r="L295" s="15"/>
    </row>
    <row r="296" spans="4:12" x14ac:dyDescent="0.2">
      <c r="D296" s="14"/>
      <c r="E296" s="15"/>
      <c r="F296" s="15"/>
      <c r="G296" s="15"/>
      <c r="H296" s="15"/>
      <c r="I296" s="15"/>
      <c r="J296" s="15"/>
      <c r="K296" s="15"/>
      <c r="L296" s="15"/>
    </row>
    <row r="297" spans="4:12" x14ac:dyDescent="0.2">
      <c r="D297" s="14"/>
      <c r="E297" s="15"/>
      <c r="F297" s="15"/>
      <c r="G297" s="15"/>
      <c r="H297" s="15"/>
      <c r="I297" s="15"/>
      <c r="J297" s="15"/>
      <c r="K297" s="15"/>
      <c r="L297" s="15"/>
    </row>
    <row r="298" spans="4:12" x14ac:dyDescent="0.2">
      <c r="D298" s="14"/>
      <c r="E298" s="15"/>
      <c r="F298" s="15"/>
      <c r="G298" s="15"/>
      <c r="H298" s="15"/>
      <c r="I298" s="15"/>
      <c r="J298" s="15"/>
      <c r="K298" s="15"/>
      <c r="L298" s="15"/>
    </row>
    <row r="299" spans="4:12" x14ac:dyDescent="0.2">
      <c r="D299" s="14"/>
      <c r="E299" s="15"/>
      <c r="F299" s="15"/>
      <c r="G299" s="15"/>
      <c r="H299" s="15"/>
      <c r="I299" s="15"/>
      <c r="J299" s="15"/>
      <c r="K299" s="15"/>
      <c r="L299" s="15"/>
    </row>
    <row r="300" spans="4:12" x14ac:dyDescent="0.2">
      <c r="D300" s="14"/>
      <c r="E300" s="15"/>
      <c r="F300" s="15"/>
      <c r="G300" s="15"/>
      <c r="H300" s="15"/>
      <c r="I300" s="15"/>
      <c r="J300" s="15"/>
      <c r="K300" s="15"/>
      <c r="L300" s="15"/>
    </row>
    <row r="301" spans="4:12" x14ac:dyDescent="0.2">
      <c r="D301" s="14"/>
      <c r="E301" s="15"/>
      <c r="F301" s="15"/>
      <c r="G301" s="15"/>
      <c r="H301" s="15"/>
      <c r="I301" s="15"/>
      <c r="J301" s="15"/>
      <c r="K301" s="15"/>
      <c r="L301" s="15"/>
    </row>
    <row r="302" spans="4:12" x14ac:dyDescent="0.2">
      <c r="D302" s="14"/>
      <c r="E302" s="15"/>
      <c r="F302" s="15"/>
      <c r="G302" s="15"/>
      <c r="H302" s="15"/>
      <c r="I302" s="15"/>
      <c r="J302" s="15"/>
      <c r="K302" s="15"/>
      <c r="L302" s="15"/>
    </row>
    <row r="303" spans="4:12" x14ac:dyDescent="0.2">
      <c r="D303" s="14"/>
      <c r="E303" s="15"/>
      <c r="F303" s="15"/>
      <c r="G303" s="15"/>
      <c r="H303" s="15"/>
      <c r="I303" s="15"/>
      <c r="J303" s="15"/>
      <c r="K303" s="15"/>
      <c r="L303" s="15"/>
    </row>
    <row r="304" spans="4:12" x14ac:dyDescent="0.2">
      <c r="D304" s="14"/>
      <c r="E304" s="15"/>
      <c r="F304" s="15"/>
      <c r="G304" s="15"/>
      <c r="H304" s="15"/>
      <c r="I304" s="15"/>
      <c r="J304" s="15"/>
      <c r="K304" s="15"/>
      <c r="L304" s="15"/>
    </row>
    <row r="305" spans="4:12" x14ac:dyDescent="0.2">
      <c r="D305" s="14"/>
      <c r="E305" s="15"/>
      <c r="F305" s="15"/>
      <c r="G305" s="15"/>
      <c r="H305" s="15"/>
      <c r="I305" s="15"/>
      <c r="J305" s="15"/>
      <c r="K305" s="15"/>
      <c r="L305" s="15"/>
    </row>
    <row r="306" spans="4:12" x14ac:dyDescent="0.2">
      <c r="D306" s="14"/>
      <c r="E306" s="15"/>
      <c r="F306" s="15"/>
      <c r="G306" s="15"/>
      <c r="H306" s="15"/>
      <c r="I306" s="15"/>
      <c r="J306" s="15"/>
      <c r="K306" s="15"/>
      <c r="L306" s="15"/>
    </row>
    <row r="307" spans="4:12" x14ac:dyDescent="0.2">
      <c r="D307" s="14"/>
      <c r="E307" s="15"/>
      <c r="F307" s="15"/>
      <c r="G307" s="15"/>
      <c r="H307" s="15"/>
      <c r="I307" s="15"/>
      <c r="J307" s="15"/>
      <c r="K307" s="15"/>
      <c r="L307" s="15"/>
    </row>
    <row r="308" spans="4:12" x14ac:dyDescent="0.2">
      <c r="D308" s="14"/>
      <c r="E308" s="15"/>
      <c r="F308" s="15"/>
      <c r="G308" s="15"/>
      <c r="H308" s="15"/>
      <c r="I308" s="15"/>
      <c r="J308" s="15"/>
      <c r="K308" s="15"/>
      <c r="L308" s="15"/>
    </row>
    <row r="309" spans="4:12" x14ac:dyDescent="0.2">
      <c r="D309" s="19"/>
      <c r="E309" s="15"/>
      <c r="F309" s="15"/>
      <c r="G309" s="15"/>
      <c r="H309" s="15"/>
      <c r="I309" s="15"/>
      <c r="J309" s="15"/>
      <c r="K309" s="15"/>
      <c r="L309" s="15"/>
    </row>
    <row r="310" spans="4:12" x14ac:dyDescent="0.2">
      <c r="D310" s="19"/>
      <c r="E310" s="15"/>
      <c r="F310" s="15"/>
      <c r="G310" s="15"/>
      <c r="H310" s="15"/>
      <c r="I310" s="15"/>
      <c r="J310" s="15"/>
      <c r="K310" s="15"/>
      <c r="L310" s="15"/>
    </row>
    <row r="311" spans="4:12" x14ac:dyDescent="0.2">
      <c r="D311" s="19"/>
      <c r="E311" s="15"/>
      <c r="F311" s="15"/>
      <c r="G311" s="15"/>
      <c r="H311" s="15"/>
      <c r="I311" s="15"/>
      <c r="J311" s="15"/>
      <c r="K311" s="15"/>
      <c r="L311" s="15"/>
    </row>
    <row r="312" spans="4:12" x14ac:dyDescent="0.2">
      <c r="D312" s="19"/>
      <c r="E312" s="15"/>
      <c r="F312" s="15"/>
      <c r="G312" s="15"/>
      <c r="H312" s="15"/>
      <c r="I312" s="15"/>
      <c r="J312" s="15"/>
      <c r="K312" s="15"/>
      <c r="L312" s="15"/>
    </row>
    <row r="313" spans="4:12" x14ac:dyDescent="0.2">
      <c r="D313" s="19"/>
      <c r="E313" s="15"/>
      <c r="F313" s="15"/>
      <c r="G313" s="15"/>
      <c r="H313" s="15"/>
      <c r="I313" s="15"/>
      <c r="J313" s="15"/>
      <c r="K313" s="15"/>
      <c r="L313" s="15"/>
    </row>
    <row r="314" spans="4:12" x14ac:dyDescent="0.2">
      <c r="D314" s="19"/>
      <c r="E314" s="15"/>
      <c r="F314" s="15"/>
      <c r="G314" s="15"/>
      <c r="H314" s="15"/>
      <c r="I314" s="15"/>
      <c r="J314" s="15"/>
      <c r="K314" s="15"/>
      <c r="L314" s="15"/>
    </row>
    <row r="315" spans="4:12" x14ac:dyDescent="0.2">
      <c r="D315" s="19"/>
      <c r="E315" s="15"/>
      <c r="F315" s="15"/>
      <c r="G315" s="15"/>
      <c r="H315" s="15"/>
      <c r="I315" s="15"/>
      <c r="J315" s="15"/>
      <c r="K315" s="15"/>
      <c r="L315" s="15"/>
    </row>
    <row r="316" spans="4:12" x14ac:dyDescent="0.2">
      <c r="D316" s="19"/>
      <c r="E316" s="15"/>
      <c r="F316" s="15"/>
      <c r="G316" s="15"/>
      <c r="H316" s="15"/>
      <c r="I316" s="15"/>
      <c r="J316" s="15"/>
      <c r="K316" s="15"/>
      <c r="L316" s="15"/>
    </row>
    <row r="317" spans="4:12" x14ac:dyDescent="0.2">
      <c r="D317" s="19"/>
      <c r="E317" s="15"/>
      <c r="F317" s="15"/>
      <c r="G317" s="15"/>
      <c r="H317" s="15"/>
      <c r="I317" s="15"/>
      <c r="J317" s="15"/>
      <c r="K317" s="15"/>
      <c r="L317" s="15"/>
    </row>
    <row r="318" spans="4:12" x14ac:dyDescent="0.2">
      <c r="D318" s="19"/>
      <c r="E318" s="15"/>
      <c r="F318" s="15"/>
      <c r="G318" s="15"/>
      <c r="H318" s="15"/>
      <c r="I318" s="15"/>
      <c r="J318" s="15"/>
      <c r="K318" s="15"/>
      <c r="L318" s="15"/>
    </row>
    <row r="319" spans="4:12" x14ac:dyDescent="0.2">
      <c r="D319" s="19"/>
      <c r="E319" s="15"/>
      <c r="F319" s="15"/>
      <c r="G319" s="15"/>
      <c r="H319" s="15"/>
      <c r="I319" s="15"/>
      <c r="J319" s="15"/>
      <c r="K319" s="15"/>
      <c r="L319" s="15"/>
    </row>
    <row r="320" spans="4:12" x14ac:dyDescent="0.2">
      <c r="D320" s="19"/>
      <c r="E320" s="15"/>
      <c r="F320" s="15"/>
      <c r="G320" s="15"/>
      <c r="H320" s="15"/>
      <c r="I320" s="15"/>
      <c r="J320" s="15"/>
      <c r="K320" s="15"/>
      <c r="L320" s="15"/>
    </row>
    <row r="321" spans="4:12" x14ac:dyDescent="0.2">
      <c r="D321" s="19"/>
      <c r="E321" s="15"/>
      <c r="F321" s="15"/>
      <c r="G321" s="15"/>
      <c r="H321" s="15"/>
      <c r="I321" s="15"/>
      <c r="J321" s="15"/>
      <c r="K321" s="15"/>
      <c r="L321" s="15"/>
    </row>
    <row r="322" spans="4:12" x14ac:dyDescent="0.2">
      <c r="D322" s="19"/>
      <c r="E322" s="15"/>
      <c r="F322" s="15"/>
      <c r="G322" s="15"/>
      <c r="H322" s="15"/>
      <c r="I322" s="15"/>
      <c r="J322" s="15"/>
      <c r="K322" s="15"/>
      <c r="L322" s="15"/>
    </row>
    <row r="323" spans="4:12" x14ac:dyDescent="0.2">
      <c r="D323" s="19"/>
      <c r="E323" s="15"/>
      <c r="F323" s="15"/>
      <c r="G323" s="15"/>
      <c r="H323" s="15"/>
      <c r="I323" s="15"/>
      <c r="J323" s="15"/>
      <c r="K323" s="15"/>
      <c r="L323" s="15"/>
    </row>
    <row r="324" spans="4:12" x14ac:dyDescent="0.2">
      <c r="D324" s="19"/>
      <c r="E324" s="15"/>
      <c r="F324" s="15"/>
      <c r="G324" s="15"/>
      <c r="H324" s="15"/>
      <c r="I324" s="15"/>
      <c r="J324" s="15"/>
      <c r="K324" s="15"/>
      <c r="L324" s="15"/>
    </row>
    <row r="325" spans="4:12" x14ac:dyDescent="0.2">
      <c r="D325" s="19"/>
      <c r="E325" s="15"/>
      <c r="F325" s="15"/>
      <c r="G325" s="15"/>
      <c r="H325" s="15"/>
      <c r="I325" s="15"/>
      <c r="J325" s="15"/>
      <c r="K325" s="15"/>
      <c r="L325" s="15"/>
    </row>
    <row r="326" spans="4:12" x14ac:dyDescent="0.2">
      <c r="D326" s="19"/>
      <c r="E326" s="15"/>
      <c r="F326" s="15"/>
      <c r="G326" s="15"/>
      <c r="H326" s="15"/>
      <c r="I326" s="15"/>
      <c r="J326" s="15"/>
      <c r="K326" s="15"/>
      <c r="L326" s="15"/>
    </row>
    <row r="327" spans="4:12" x14ac:dyDescent="0.2">
      <c r="D327" s="19"/>
      <c r="E327" s="15"/>
      <c r="F327" s="15"/>
      <c r="G327" s="15"/>
      <c r="H327" s="15"/>
      <c r="I327" s="15"/>
      <c r="J327" s="15"/>
      <c r="K327" s="15"/>
      <c r="L327" s="15"/>
    </row>
    <row r="328" spans="4:12" x14ac:dyDescent="0.2">
      <c r="D328" s="19"/>
      <c r="E328" s="15"/>
      <c r="F328" s="15"/>
      <c r="G328" s="15"/>
      <c r="H328" s="15"/>
      <c r="I328" s="15"/>
      <c r="J328" s="15"/>
      <c r="K328" s="15"/>
      <c r="L328" s="15"/>
    </row>
    <row r="329" spans="4:12" x14ac:dyDescent="0.2">
      <c r="D329" s="19"/>
      <c r="E329" s="15"/>
      <c r="F329" s="15"/>
      <c r="G329" s="15"/>
      <c r="H329" s="15"/>
      <c r="I329" s="15"/>
      <c r="J329" s="15"/>
      <c r="K329" s="15"/>
      <c r="L329" s="15"/>
    </row>
    <row r="330" spans="4:12" x14ac:dyDescent="0.2">
      <c r="D330" s="19"/>
      <c r="E330" s="15"/>
      <c r="F330" s="15"/>
      <c r="G330" s="15"/>
      <c r="H330" s="15"/>
      <c r="I330" s="15"/>
      <c r="J330" s="15"/>
      <c r="K330" s="15"/>
      <c r="L330" s="15"/>
    </row>
    <row r="331" spans="4:12" x14ac:dyDescent="0.2">
      <c r="D331" s="19"/>
      <c r="E331" s="15"/>
      <c r="F331" s="15"/>
      <c r="G331" s="15"/>
      <c r="H331" s="15"/>
      <c r="I331" s="15"/>
      <c r="J331" s="15"/>
      <c r="K331" s="15"/>
      <c r="L331" s="15"/>
    </row>
    <row r="332" spans="4:12" x14ac:dyDescent="0.2">
      <c r="D332" s="19"/>
      <c r="E332" s="15"/>
      <c r="F332" s="15"/>
      <c r="G332" s="15"/>
      <c r="H332" s="15"/>
      <c r="I332" s="15"/>
      <c r="J332" s="15"/>
      <c r="K332" s="15"/>
      <c r="L332" s="15"/>
    </row>
    <row r="333" spans="4:12" x14ac:dyDescent="0.2">
      <c r="D333" s="19"/>
      <c r="E333" s="15"/>
      <c r="F333" s="15"/>
      <c r="G333" s="15"/>
      <c r="H333" s="15"/>
      <c r="I333" s="15"/>
      <c r="J333" s="15"/>
      <c r="K333" s="15"/>
      <c r="L333" s="15"/>
    </row>
    <row r="334" spans="4:12" x14ac:dyDescent="0.2">
      <c r="D334" s="19"/>
      <c r="E334" s="15"/>
      <c r="F334" s="15"/>
      <c r="G334" s="15"/>
      <c r="H334" s="15"/>
      <c r="I334" s="15"/>
      <c r="J334" s="15"/>
      <c r="K334" s="15"/>
      <c r="L334" s="15"/>
    </row>
    <row r="335" spans="4:12" x14ac:dyDescent="0.2">
      <c r="D335" s="19"/>
      <c r="E335" s="15"/>
      <c r="F335" s="15"/>
      <c r="G335" s="15"/>
      <c r="H335" s="15"/>
      <c r="I335" s="15"/>
      <c r="J335" s="15"/>
      <c r="K335" s="15"/>
      <c r="L335" s="15"/>
    </row>
    <row r="336" spans="4:12" x14ac:dyDescent="0.2">
      <c r="D336" s="19"/>
      <c r="E336" s="15"/>
      <c r="F336" s="15"/>
      <c r="G336" s="15"/>
      <c r="H336" s="15"/>
      <c r="I336" s="15"/>
      <c r="J336" s="15"/>
      <c r="K336" s="15"/>
      <c r="L336" s="15"/>
    </row>
    <row r="337" spans="4:12" x14ac:dyDescent="0.2">
      <c r="D337" s="19"/>
      <c r="E337" s="15"/>
      <c r="F337" s="15"/>
      <c r="G337" s="15"/>
      <c r="H337" s="15"/>
      <c r="I337" s="15"/>
      <c r="J337" s="15"/>
      <c r="K337" s="15"/>
      <c r="L337" s="15"/>
    </row>
    <row r="338" spans="4:12" x14ac:dyDescent="0.2">
      <c r="D338" s="19"/>
      <c r="E338" s="15"/>
      <c r="F338" s="15"/>
      <c r="G338" s="15"/>
      <c r="H338" s="15"/>
      <c r="I338" s="15"/>
      <c r="J338" s="15"/>
      <c r="K338" s="15"/>
      <c r="L338" s="15"/>
    </row>
    <row r="339" spans="4:12" x14ac:dyDescent="0.2">
      <c r="D339" s="19"/>
      <c r="E339" s="15"/>
      <c r="F339" s="15"/>
      <c r="G339" s="15"/>
      <c r="H339" s="15"/>
      <c r="I339" s="15"/>
      <c r="J339" s="15"/>
      <c r="K339" s="15"/>
      <c r="L339" s="15"/>
    </row>
    <row r="340" spans="4:12" x14ac:dyDescent="0.2">
      <c r="D340" s="19"/>
      <c r="E340" s="15"/>
      <c r="F340" s="15"/>
      <c r="G340" s="15"/>
      <c r="H340" s="15"/>
      <c r="I340" s="15"/>
      <c r="J340" s="15"/>
      <c r="K340" s="15"/>
      <c r="L340" s="15"/>
    </row>
    <row r="341" spans="4:12" x14ac:dyDescent="0.2">
      <c r="D341" s="19"/>
      <c r="E341" s="15"/>
      <c r="F341" s="15"/>
      <c r="G341" s="15"/>
      <c r="H341" s="15"/>
      <c r="I341" s="15"/>
      <c r="J341" s="15"/>
      <c r="K341" s="15"/>
      <c r="L341" s="15"/>
    </row>
    <row r="342" spans="4:12" x14ac:dyDescent="0.2">
      <c r="D342" s="19"/>
      <c r="E342" s="15"/>
      <c r="F342" s="15"/>
      <c r="G342" s="15"/>
      <c r="H342" s="15"/>
      <c r="I342" s="15"/>
      <c r="J342" s="15"/>
      <c r="K342" s="15"/>
      <c r="L342" s="15"/>
    </row>
    <row r="343" spans="4:12" x14ac:dyDescent="0.2">
      <c r="D343" s="19"/>
      <c r="E343" s="15"/>
      <c r="F343" s="15"/>
      <c r="G343" s="15"/>
      <c r="H343" s="15"/>
      <c r="I343" s="15"/>
      <c r="J343" s="15"/>
      <c r="K343" s="15"/>
      <c r="L343" s="15"/>
    </row>
    <row r="344" spans="4:12" x14ac:dyDescent="0.2">
      <c r="D344" s="19"/>
      <c r="E344" s="15"/>
      <c r="F344" s="15"/>
      <c r="G344" s="15"/>
      <c r="H344" s="15"/>
      <c r="I344" s="15"/>
      <c r="J344" s="15"/>
      <c r="K344" s="15"/>
      <c r="L344" s="15"/>
    </row>
    <row r="345" spans="4:12" x14ac:dyDescent="0.2">
      <c r="D345" s="19"/>
      <c r="E345" s="15"/>
      <c r="F345" s="15"/>
      <c r="G345" s="15"/>
      <c r="H345" s="15"/>
      <c r="I345" s="15"/>
      <c r="J345" s="15"/>
      <c r="K345" s="15"/>
      <c r="L345" s="15"/>
    </row>
    <row r="346" spans="4:12" x14ac:dyDescent="0.2">
      <c r="D346" s="19"/>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row>
    <row r="375" spans="4:12" x14ac:dyDescent="0.2">
      <c r="D375" s="19"/>
    </row>
    <row r="376" spans="4:12" x14ac:dyDescent="0.2">
      <c r="D376" s="19"/>
    </row>
    <row r="377" spans="4:12" x14ac:dyDescent="0.2">
      <c r="D377" s="19"/>
    </row>
    <row r="378" spans="4:12" x14ac:dyDescent="0.2">
      <c r="D378" s="19"/>
    </row>
    <row r="379" spans="4:12" x14ac:dyDescent="0.2">
      <c r="D379" s="19"/>
    </row>
    <row r="380" spans="4:12" x14ac:dyDescent="0.2">
      <c r="D380" s="19"/>
    </row>
    <row r="381" spans="4:12" x14ac:dyDescent="0.2">
      <c r="D381" s="19"/>
    </row>
    <row r="382" spans="4:12" x14ac:dyDescent="0.2">
      <c r="D382" s="19"/>
    </row>
    <row r="383" spans="4:12" x14ac:dyDescent="0.2">
      <c r="D383" s="19"/>
    </row>
    <row r="384" spans="4:12" x14ac:dyDescent="0.2">
      <c r="D384" s="19"/>
    </row>
    <row r="385" spans="4:4" x14ac:dyDescent="0.2">
      <c r="D385" s="19"/>
    </row>
    <row r="386" spans="4:4" x14ac:dyDescent="0.2">
      <c r="D386" s="19"/>
    </row>
    <row r="387" spans="4:4" x14ac:dyDescent="0.2">
      <c r="D387" s="19"/>
    </row>
    <row r="388" spans="4:4" x14ac:dyDescent="0.2">
      <c r="D388" s="19"/>
    </row>
    <row r="389" spans="4:4" x14ac:dyDescent="0.2">
      <c r="D389" s="19"/>
    </row>
    <row r="390" spans="4:4" x14ac:dyDescent="0.2">
      <c r="D390" s="19"/>
    </row>
    <row r="391" spans="4:4" x14ac:dyDescent="0.2">
      <c r="D391" s="19"/>
    </row>
    <row r="392" spans="4:4" x14ac:dyDescent="0.2">
      <c r="D392" s="19"/>
    </row>
    <row r="393" spans="4:4" x14ac:dyDescent="0.2">
      <c r="D393" s="19"/>
    </row>
    <row r="394" spans="4:4" x14ac:dyDescent="0.2">
      <c r="D394" s="19"/>
    </row>
    <row r="395" spans="4:4" x14ac:dyDescent="0.2">
      <c r="D395" s="20"/>
    </row>
    <row r="396" spans="4:4" x14ac:dyDescent="0.2">
      <c r="D396" s="20"/>
    </row>
    <row r="397" spans="4:4" x14ac:dyDescent="0.2">
      <c r="D397" s="20"/>
    </row>
    <row r="398" spans="4:4" x14ac:dyDescent="0.2">
      <c r="D398" s="20"/>
    </row>
    <row r="399" spans="4:4" x14ac:dyDescent="0.2">
      <c r="D399" s="20"/>
    </row>
    <row r="400" spans="4:4" x14ac:dyDescent="0.2">
      <c r="D400" s="20"/>
    </row>
    <row r="401" spans="4:4" x14ac:dyDescent="0.2">
      <c r="D401" s="20"/>
    </row>
    <row r="402" spans="4:4" x14ac:dyDescent="0.2">
      <c r="D402" s="20"/>
    </row>
    <row r="403" spans="4:4" x14ac:dyDescent="0.2">
      <c r="D403" s="20"/>
    </row>
    <row r="404" spans="4:4" x14ac:dyDescent="0.2">
      <c r="D404" s="20"/>
    </row>
    <row r="405" spans="4:4" x14ac:dyDescent="0.2">
      <c r="D405" s="20"/>
    </row>
    <row r="406" spans="4:4" x14ac:dyDescent="0.2">
      <c r="D406" s="20"/>
    </row>
    <row r="407" spans="4:4" x14ac:dyDescent="0.2">
      <c r="D407" s="20"/>
    </row>
    <row r="408" spans="4:4" x14ac:dyDescent="0.2">
      <c r="D408" s="20"/>
    </row>
    <row r="409" spans="4:4" x14ac:dyDescent="0.2">
      <c r="D409" s="20"/>
    </row>
    <row r="410" spans="4:4" x14ac:dyDescent="0.2">
      <c r="D410" s="20"/>
    </row>
    <row r="411" spans="4:4" x14ac:dyDescent="0.2">
      <c r="D411" s="20"/>
    </row>
    <row r="412" spans="4:4" x14ac:dyDescent="0.2">
      <c r="D412" s="20"/>
    </row>
    <row r="413" spans="4:4" x14ac:dyDescent="0.2">
      <c r="D413" s="20"/>
    </row>
    <row r="414" spans="4:4" x14ac:dyDescent="0.2">
      <c r="D414" s="20"/>
    </row>
    <row r="415" spans="4:4" x14ac:dyDescent="0.2">
      <c r="D415" s="20"/>
    </row>
    <row r="416" spans="4:4" x14ac:dyDescent="0.2">
      <c r="D416" s="20"/>
    </row>
    <row r="417" spans="4:4" x14ac:dyDescent="0.2">
      <c r="D417" s="20"/>
    </row>
    <row r="418" spans="4:4" x14ac:dyDescent="0.2">
      <c r="D418" s="20"/>
    </row>
    <row r="419" spans="4:4" x14ac:dyDescent="0.2">
      <c r="D419" s="20"/>
    </row>
    <row r="420" spans="4:4" x14ac:dyDescent="0.2">
      <c r="D420" s="20"/>
    </row>
    <row r="421" spans="4:4" x14ac:dyDescent="0.2">
      <c r="D421" s="20"/>
    </row>
    <row r="422" spans="4:4" x14ac:dyDescent="0.2">
      <c r="D422" s="20"/>
    </row>
    <row r="423" spans="4:4" x14ac:dyDescent="0.2">
      <c r="D423" s="20"/>
    </row>
    <row r="424" spans="4:4" x14ac:dyDescent="0.2">
      <c r="D424" s="20"/>
    </row>
    <row r="425" spans="4:4" x14ac:dyDescent="0.2">
      <c r="D425" s="20"/>
    </row>
    <row r="426" spans="4:4" x14ac:dyDescent="0.2">
      <c r="D426" s="20"/>
    </row>
    <row r="427" spans="4:4" x14ac:dyDescent="0.2">
      <c r="D427" s="20"/>
    </row>
    <row r="428" spans="4:4" x14ac:dyDescent="0.2">
      <c r="D428" s="20"/>
    </row>
    <row r="429" spans="4:4" x14ac:dyDescent="0.2">
      <c r="D429" s="20"/>
    </row>
    <row r="430" spans="4:4" x14ac:dyDescent="0.2">
      <c r="D430" s="20"/>
    </row>
    <row r="431" spans="4:4" x14ac:dyDescent="0.2">
      <c r="D431" s="20"/>
    </row>
    <row r="432" spans="4:4" x14ac:dyDescent="0.2">
      <c r="D432" s="20"/>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sheetData>
  <mergeCells count="14">
    <mergeCell ref="A1:O1"/>
    <mergeCell ref="M3:M4"/>
    <mergeCell ref="N3:N4"/>
    <mergeCell ref="O3:O4"/>
    <mergeCell ref="A272:L272"/>
    <mergeCell ref="A3:A4"/>
    <mergeCell ref="B3:B4"/>
    <mergeCell ref="D3:D4"/>
    <mergeCell ref="E3:E4"/>
    <mergeCell ref="F3:G3"/>
    <mergeCell ref="H3:H4"/>
    <mergeCell ref="I3:K3"/>
    <mergeCell ref="L3:L4"/>
    <mergeCell ref="B271:O271"/>
  </mergeCells>
  <printOptions horizontalCentered="1"/>
  <pageMargins left="0.15748031496062992" right="0.19685039370078741" top="0.23622047244094491" bottom="0.51181102362204722" header="0.15748031496062992" footer="0.19685039370078741"/>
  <pageSetup paperSize="9" scale="75"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DD1D1710-9AC3-4334-AB1B-B3C91B4F90C3}">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2021-10-04T05:07:21Z</cp:lastPrinted>
  <dcterms:created xsi:type="dcterms:W3CDTF">2002-02-11T07:55:21Z</dcterms:created>
  <dcterms:modified xsi:type="dcterms:W3CDTF">2021-10-04T05:56:23Z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